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<sst xmlns="http://schemas.openxmlformats.org/spreadsheetml/2006/main" count="413" uniqueCount="153">
  <si>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</si>
  <si>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</si>
  <si>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</si>
  <si>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</si>
  <si>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</si>
  <si>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</si>
  <si>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</si>
  <si>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</si>
  <si>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</si>
  <si>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</si>
  <si>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</si>
  <si>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</si>
  <si>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</si>
  <si>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</si>
  <si>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</si>
  <si>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</si>
  <si>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</si>
  <si>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</si>
  <si>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</si>
  <si>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</si>
  <si>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</si>
  <si>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</si>
  <si>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</si>
  <si>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</si>
  <si>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</si>
  <si>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</si>
  <si>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</si>
  <si>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</si>
  <si>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</si>
  <si>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</si>
  <si>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Държавни Дейности</t>
  </si>
  <si>
    <t>ОУ ЛЮБЕН КАРАВЕЛОВ</t>
  </si>
  <si>
    <t>5202</t>
  </si>
  <si>
    <t>-</t>
  </si>
  <si>
    <t>Приходи и доходи от собственост</t>
  </si>
  <si>
    <t>2400</t>
  </si>
  <si>
    <t>нетни приходи от продажби на услуги, стоки и продукция</t>
  </si>
  <si>
    <t>2404</t>
  </si>
  <si>
    <t>приходи от лихви по текущи банкови сметки</t>
  </si>
  <si>
    <t>2408</t>
  </si>
  <si>
    <t>Други приходи</t>
  </si>
  <si>
    <t>3600</t>
  </si>
  <si>
    <t>реализирани курсови разлики от валутни операции (нето) (+/-)</t>
  </si>
  <si>
    <t>3601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</si>
  <si>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</si>
  <si>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</si>
  <si>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</si>
  <si>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</si>
  <si>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вътрешни трансфери в системата на първостепенния разпоредител (+/-)</t>
  </si>
  <si>
    <t>6109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</si>
  <si>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</si>
  <si>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</si>
  <si>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</si>
  <si>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</si>
  <si>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</si>
  <si>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</si>
  <si>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</si>
  <si>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</si>
  <si>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</si>
  <si>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</si>
  <si>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</si>
  <si>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</si>
  <si>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</si>
  <si>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</si>
  <si>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III. Функция Образование</t>
  </si>
  <si>
    <t>322 Неспециализирани училища, без професионални гимназии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</si>
  <si>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</si>
  <si>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</si>
  <si>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</si>
  <si>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</si>
  <si>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</si>
  <si>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</si>
  <si>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</si>
  <si>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</si>
  <si>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</si>
  <si>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</si>
  <si>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</si>
  <si>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</si>
  <si>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</si>
  <si>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</si>
  <si>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</si>
  <si>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</si>
  <si>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</si>
  <si>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</si>
  <si>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</si>
  <si>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</si>
  <si>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</si>
  <si>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</si>
  <si>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</si>
  <si>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</si>
  <si>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</si>
  <si>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</si>
  <si>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</si>
  <si>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</si>
  <si>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</si>
  <si>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медикаменти</t>
  </si>
  <si>
    <t>1012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</si>
  <si>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</si>
  <si>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</si>
  <si>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</si>
  <si>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</si>
  <si>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</si>
  <si>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</si>
  <si>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</si>
  <si>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</si>
  <si>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</si>
  <si>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</si>
  <si>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</si>
  <si>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</si>
  <si>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</si>
  <si>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</si>
  <si>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</si>
  <si>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</si>
  <si>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</si>
  <si>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</si>
  <si>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</si>
  <si>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</si>
  <si>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</si>
  <si>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</si>
  <si>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</si>
  <si>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Капиталови разходи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</si>
  <si>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</si>
  <si>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</si>
  <si>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</si>
  <si>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</si>
  <si>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Всичко - Капиталови разходи:</t>
  </si>
  <si>
    <t>Всичко - 322 Неспециализирани училища, без професионални гимназии:</t>
  </si>
  <si>
    <t>338 Ресурсно подпомагане</t>
  </si>
  <si>
    <t>Всичко - 338 Ресурсно подпомагане:</t>
  </si>
  <si>
    <t>388 Международни програми и споразумения, дарения и помощи от чужбина</t>
  </si>
  <si>
    <t>краткосрочни командировки в чужбина</t>
  </si>
  <si>
    <t>1052</t>
  </si>
  <si>
    <t>Всичко - 388 Международни програми и споразумения, дарения и помощи от чужбина:</t>
  </si>
  <si>
    <t>Всичко - :</t>
  </si>
  <si>
    <t>Всичко - III. Функция Образование:</t>
  </si>
  <si>
    <t>IV. Функция Здравеопазване</t>
  </si>
  <si>
    <t>437 Здравен кабинет в детски градини и училища</t>
  </si>
  <si>
    <t>Всичко - 437 Здравен кабинет в детски градини и училища:</t>
  </si>
  <si>
    <t>Всичко - IV. Функция Здравеопазване: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</si>
  <si>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</si>
  <si>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</si>
  <si>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</si>
  <si>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</si>
  <si>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</si>
  <si>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Всичко - VII. Функция Култура, спорт, почивни дейности и религиозно дело:</t>
  </si>
  <si>
    <t>Щ А Т Н И   Б Р О Й К И</t>
  </si>
  <si>
    <t>В Т.Ч. ПО ТРУДОВИ ПРАВООТНОШЕНИЯ</t>
  </si>
  <si>
    <t>0111</t>
  </si>
  <si>
    <t>БPOЙ УЧЕНИЦИ</t>
  </si>
  <si>
    <t>6000</t>
  </si>
  <si>
    <t>Рекапитулация по функции: Разход</t>
  </si>
  <si>
    <t>Рекапитулация по функции: Натурални</t>
  </si>
  <si>
    <t>Рекапитулация по групи: Разход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</si>
</sst>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6" sqref="A36:IV36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0</v>
      </c>
      <c r="C2" s="35"/>
      <c r="D2" s="35"/>
      <c r="E2" s="35"/>
      <c r="F2" s="35"/>
      <c r="G2" s="35"/>
    </row>
    <row r="3" spans="1:7" s="6" customFormat="1" ht="18" customHeight="1">
      <c r="A3" s="5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Трето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7" t="s">
        <v>12</v>
      </c>
      <c r="C11" s="37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34</v>
      </c>
      <c r="C13" s="18" t="s">
        <v>35</v>
      </c>
      <c r="D13" s="19">
        <v>0</v>
      </c>
      <c r="E13" s="19">
        <v>586</v>
      </c>
      <c r="F13" s="19">
        <f aca="true" t="shared" si="0" ref="F13:F18">E13-D13</f>
        <v>586</v>
      </c>
      <c r="G13" s="19">
        <f aca="true" t="shared" si="1" ref="G13:G18">IF(D13=0,0,E13/D13)*100</f>
        <v>0</v>
      </c>
      <c r="H13" s="1">
        <v>0</v>
      </c>
      <c r="I13" s="1">
        <v>586</v>
      </c>
    </row>
    <row r="14" spans="1:9" ht="16.5" customHeight="1">
      <c r="A14" s="4"/>
      <c r="B14" s="17" t="s">
        <v>36</v>
      </c>
      <c r="C14" s="18" t="s">
        <v>37</v>
      </c>
      <c r="D14" s="19">
        <v>0</v>
      </c>
      <c r="E14" s="19">
        <v>585</v>
      </c>
      <c r="F14" s="19">
        <f t="shared" si="0"/>
        <v>585</v>
      </c>
      <c r="G14" s="19">
        <f t="shared" si="1"/>
        <v>0</v>
      </c>
      <c r="H14" s="1">
        <v>0</v>
      </c>
      <c r="I14" s="1">
        <v>0</v>
      </c>
    </row>
    <row r="15" spans="1:9" ht="16.5" customHeight="1">
      <c r="A15" s="4"/>
      <c r="B15" s="17" t="s">
        <v>38</v>
      </c>
      <c r="C15" s="18" t="s">
        <v>39</v>
      </c>
      <c r="D15" s="19">
        <v>0</v>
      </c>
      <c r="E15" s="19">
        <v>1</v>
      </c>
      <c r="F15" s="19">
        <f t="shared" si="0"/>
        <v>1</v>
      </c>
      <c r="G15" s="19">
        <f t="shared" si="1"/>
        <v>0</v>
      </c>
      <c r="H15" s="1">
        <v>0</v>
      </c>
      <c r="I15" s="1">
        <v>0</v>
      </c>
    </row>
    <row r="16" spans="1:9" ht="16.5" customHeight="1">
      <c r="A16" s="4"/>
      <c r="B16" s="17" t="s">
        <v>40</v>
      </c>
      <c r="C16" s="18" t="s">
        <v>41</v>
      </c>
      <c r="D16" s="19">
        <v>0</v>
      </c>
      <c r="E16" s="19">
        <v>-116</v>
      </c>
      <c r="F16" s="19">
        <f t="shared" si="0"/>
        <v>-116</v>
      </c>
      <c r="G16" s="19">
        <f t="shared" si="1"/>
        <v>0</v>
      </c>
      <c r="H16" s="1">
        <v>0</v>
      </c>
      <c r="I16" s="1">
        <v>-116</v>
      </c>
    </row>
    <row r="17" spans="1:9" ht="16.5" customHeight="1">
      <c r="A17" s="4"/>
      <c r="B17" s="17" t="s">
        <v>42</v>
      </c>
      <c r="C17" s="18" t="s">
        <v>43</v>
      </c>
      <c r="D17" s="19">
        <v>0</v>
      </c>
      <c r="E17" s="19">
        <v>-116</v>
      </c>
      <c r="F17" s="19">
        <f t="shared" si="0"/>
        <v>-116</v>
      </c>
      <c r="G17" s="19">
        <f t="shared" si="1"/>
        <v>0</v>
      </c>
      <c r="H17" s="1">
        <v>0</v>
      </c>
      <c r="I17" s="1">
        <v>0</v>
      </c>
    </row>
    <row r="18" spans="1:7" ht="16.5" customHeight="1">
      <c r="A18" s="4"/>
      <c r="B18" s="37" t="s">
        <v>14</v>
      </c>
      <c r="C18" s="37"/>
      <c r="D18" s="19">
        <f>SUM(H13:H17)</f>
        <v>0</v>
      </c>
      <c r="E18" s="19">
        <f>SUM(I13:I17)</f>
        <v>470</v>
      </c>
      <c r="F18" s="19">
        <f t="shared" si="0"/>
        <v>470</v>
      </c>
      <c r="G18" s="19">
        <f t="shared" si="1"/>
        <v>0</v>
      </c>
    </row>
    <row r="19" spans="1:7" ht="16.5" customHeight="1">
      <c r="A19" s="4"/>
      <c r="B19" s="13" t="s">
        <v>15</v>
      </c>
      <c r="C19" s="14"/>
      <c r="D19" s="15"/>
      <c r="E19" s="15"/>
      <c r="F19" s="15"/>
      <c r="G19" s="15"/>
    </row>
    <row r="20" spans="1:9" ht="16.5" customHeight="1">
      <c r="A20" s="4"/>
      <c r="B20" s="17" t="s">
        <v>44</v>
      </c>
      <c r="C20" s="18" t="s">
        <v>45</v>
      </c>
      <c r="D20" s="19">
        <v>2333969</v>
      </c>
      <c r="E20" s="19">
        <v>1756302</v>
      </c>
      <c r="F20" s="19">
        <f>E20-D20</f>
        <v>-577667</v>
      </c>
      <c r="G20" s="19">
        <f>IF(D20=0,0,E20/D20)*100</f>
        <v>75.24958557718632</v>
      </c>
      <c r="H20" s="1">
        <v>2333969</v>
      </c>
      <c r="I20" s="1">
        <v>1756302</v>
      </c>
    </row>
    <row r="21" spans="1:9" ht="16.5" customHeight="1">
      <c r="A21" s="4"/>
      <c r="B21" s="17" t="s">
        <v>46</v>
      </c>
      <c r="C21" s="18" t="s">
        <v>47</v>
      </c>
      <c r="D21" s="19">
        <v>1000</v>
      </c>
      <c r="E21" s="19">
        <v>1000</v>
      </c>
      <c r="F21" s="19">
        <f>E21-D21</f>
        <v>0</v>
      </c>
      <c r="G21" s="19">
        <f>IF(D21=0,0,E21/D21)*100</f>
        <v>100</v>
      </c>
      <c r="H21" s="1">
        <v>0</v>
      </c>
      <c r="I21" s="1">
        <v>0</v>
      </c>
    </row>
    <row r="22" spans="1:9" ht="16.5" customHeight="1">
      <c r="A22" s="4"/>
      <c r="B22" s="17" t="s">
        <v>48</v>
      </c>
      <c r="C22" s="18" t="s">
        <v>49</v>
      </c>
      <c r="D22" s="19">
        <v>2332969</v>
      </c>
      <c r="E22" s="19">
        <v>1755302</v>
      </c>
      <c r="F22" s="19">
        <f>E22-D22</f>
        <v>-577667</v>
      </c>
      <c r="G22" s="19">
        <f>IF(D22=0,0,E22/D22)*100</f>
        <v>75.23897660020343</v>
      </c>
      <c r="H22" s="1">
        <v>0</v>
      </c>
      <c r="I22" s="1">
        <v>0</v>
      </c>
    </row>
    <row r="23" spans="1:7" ht="16.5" customHeight="1">
      <c r="A23" s="4"/>
      <c r="B23" s="37" t="s">
        <v>16</v>
      </c>
      <c r="C23" s="37"/>
      <c r="D23" s="19">
        <f>SUM(H20:H22)</f>
        <v>2333969</v>
      </c>
      <c r="E23" s="19">
        <f>SUM(I20:I22)</f>
        <v>1756302</v>
      </c>
      <c r="F23" s="19">
        <f>E23-D23</f>
        <v>-577667</v>
      </c>
      <c r="G23" s="19">
        <f>IF(D23=0,0,E23/D23)*100</f>
        <v>75.24958557718632</v>
      </c>
    </row>
    <row r="24" spans="1:9" ht="16.5" customHeight="1">
      <c r="A24" s="4"/>
      <c r="B24" s="13" t="s">
        <v>17</v>
      </c>
      <c r="C24" s="14"/>
      <c r="D24" s="15"/>
      <c r="E24" s="15"/>
      <c r="F24" s="15"/>
      <c r="G24" s="15"/>
      <c r="H24"/>
      <c r="I24"/>
    </row>
    <row r="25" spans="1:9" ht="16.5" customHeight="1">
      <c r="A25" s="4"/>
      <c r="B25" s="17" t="s">
        <v>50</v>
      </c>
      <c r="C25" s="18" t="s">
        <v>51</v>
      </c>
      <c r="D25" s="19">
        <v>0</v>
      </c>
      <c r="E25" s="19">
        <v>-10052</v>
      </c>
      <c r="F25" s="19">
        <f>E25-D25</f>
        <v>-10052</v>
      </c>
      <c r="G25" s="19">
        <f>IF(D25=0,0,E25/D25)*100</f>
        <v>0</v>
      </c>
      <c r="H25" s="1">
        <v>0</v>
      </c>
      <c r="I25" s="1">
        <v>-10052</v>
      </c>
    </row>
    <row r="26" spans="1:7" ht="16.5" customHeight="1">
      <c r="A26" s="4"/>
      <c r="B26" s="37" t="s">
        <v>18</v>
      </c>
      <c r="C26" s="37"/>
      <c r="D26" s="19">
        <f>SUM(H25)</f>
        <v>0</v>
      </c>
      <c r="E26" s="19">
        <f>SUM(I25)</f>
        <v>-10052</v>
      </c>
      <c r="F26" s="19">
        <f>E26-D26</f>
        <v>-10052</v>
      </c>
      <c r="G26" s="19">
        <f>IF(D26=0,0,E26/D26)*100</f>
        <v>0</v>
      </c>
    </row>
    <row r="27" spans="1:7" ht="16.5" customHeight="1">
      <c r="A27" s="4"/>
      <c r="B27" s="37" t="s">
        <v>19</v>
      </c>
      <c r="C27" s="37"/>
      <c r="D27" s="19">
        <f>SUM(D11,D18,D23,D26)</f>
        <v>2333969</v>
      </c>
      <c r="E27" s="19">
        <f>SUM(E11,E18,E23,E26)</f>
        <v>1746720</v>
      </c>
      <c r="F27" s="19">
        <f>E27-D27</f>
        <v>-587249</v>
      </c>
      <c r="G27" s="19">
        <f>IF(D27=0,0,E27/D27)*100</f>
        <v>74.83904027859839</v>
      </c>
    </row>
    <row r="28" spans="1:7" ht="16.5" customHeight="1">
      <c r="A28" s="4"/>
      <c r="B28" s="13" t="s">
        <v>20</v>
      </c>
      <c r="C28" s="14"/>
      <c r="D28" s="15"/>
      <c r="E28" s="15"/>
      <c r="F28" s="15"/>
      <c r="G28" s="15"/>
    </row>
    <row r="29" spans="1:9" ht="16.5" customHeight="1">
      <c r="A29" s="4"/>
      <c r="B29" s="17" t="s">
        <v>52</v>
      </c>
      <c r="C29" s="18" t="s">
        <v>53</v>
      </c>
      <c r="D29" s="19">
        <v>0</v>
      </c>
      <c r="E29" s="19">
        <v>4290</v>
      </c>
      <c r="F29" s="19">
        <f aca="true" t="shared" si="2" ref="F29:F35">E29-D29</f>
        <v>4290</v>
      </c>
      <c r="G29" s="19">
        <f aca="true" t="shared" si="3" ref="G29:G35">IF(D29=0,0,E29/D29)*100</f>
        <v>0</v>
      </c>
      <c r="H29" s="1">
        <v>0</v>
      </c>
      <c r="I29" s="1">
        <v>4290</v>
      </c>
    </row>
    <row r="30" spans="1:9" ht="16.5" customHeight="1">
      <c r="A30" s="4"/>
      <c r="B30" s="17" t="s">
        <v>54</v>
      </c>
      <c r="C30" s="18" t="s">
        <v>55</v>
      </c>
      <c r="D30" s="19">
        <v>0</v>
      </c>
      <c r="E30" s="19">
        <v>4290</v>
      </c>
      <c r="F30" s="19">
        <f t="shared" si="2"/>
        <v>4290</v>
      </c>
      <c r="G30" s="19">
        <f t="shared" si="3"/>
        <v>0</v>
      </c>
      <c r="H30" s="1">
        <v>0</v>
      </c>
      <c r="I30" s="1">
        <v>0</v>
      </c>
    </row>
    <row r="31" spans="1:9" ht="16.5" customHeight="1">
      <c r="A31" s="4"/>
      <c r="B31" s="17" t="s">
        <v>56</v>
      </c>
      <c r="C31" s="18" t="s">
        <v>57</v>
      </c>
      <c r="D31" s="19">
        <v>23835</v>
      </c>
      <c r="E31" s="19">
        <v>-215299</v>
      </c>
      <c r="F31" s="19">
        <f t="shared" si="2"/>
        <v>-239134</v>
      </c>
      <c r="G31" s="19">
        <f t="shared" si="3"/>
        <v>-903.2892804698972</v>
      </c>
      <c r="H31" s="1">
        <v>23835</v>
      </c>
      <c r="I31" s="1">
        <v>-215299</v>
      </c>
    </row>
    <row r="32" spans="1:9" ht="16.5" customHeight="1">
      <c r="A32" s="4"/>
      <c r="B32" s="17" t="s">
        <v>58</v>
      </c>
      <c r="C32" s="18" t="s">
        <v>59</v>
      </c>
      <c r="D32" s="19">
        <v>23835</v>
      </c>
      <c r="E32" s="19">
        <v>23835</v>
      </c>
      <c r="F32" s="19">
        <f t="shared" si="2"/>
        <v>0</v>
      </c>
      <c r="G32" s="19">
        <f t="shared" si="3"/>
        <v>100</v>
      </c>
      <c r="H32" s="1">
        <v>0</v>
      </c>
      <c r="I32" s="1">
        <v>0</v>
      </c>
    </row>
    <row r="33" spans="1:9" ht="16.5" customHeight="1">
      <c r="A33" s="4"/>
      <c r="B33" s="17" t="s">
        <v>60</v>
      </c>
      <c r="C33" s="18" t="s">
        <v>61</v>
      </c>
      <c r="D33" s="19">
        <v>0</v>
      </c>
      <c r="E33" s="19">
        <v>-211124</v>
      </c>
      <c r="F33" s="19">
        <f t="shared" si="2"/>
        <v>-211124</v>
      </c>
      <c r="G33" s="19">
        <f t="shared" si="3"/>
        <v>0</v>
      </c>
      <c r="H33" s="1">
        <v>0</v>
      </c>
      <c r="I33" s="1">
        <v>0</v>
      </c>
    </row>
    <row r="34" spans="1:9" ht="16.5" customHeight="1">
      <c r="A34" s="4"/>
      <c r="B34" s="17" t="s">
        <v>62</v>
      </c>
      <c r="C34" s="18" t="s">
        <v>63</v>
      </c>
      <c r="D34" s="19">
        <v>0</v>
      </c>
      <c r="E34" s="19">
        <v>-28010</v>
      </c>
      <c r="F34" s="19">
        <f t="shared" si="2"/>
        <v>-28010</v>
      </c>
      <c r="G34" s="19">
        <f t="shared" si="3"/>
        <v>0</v>
      </c>
      <c r="H34" s="1">
        <v>0</v>
      </c>
      <c r="I34" s="1">
        <v>0</v>
      </c>
    </row>
    <row r="35" spans="1:7" ht="16.5" customHeight="1">
      <c r="A35" s="4"/>
      <c r="B35" s="37" t="s">
        <v>21</v>
      </c>
      <c r="C35" s="37"/>
      <c r="D35" s="19">
        <f>SUM(H29:H34)</f>
        <v>23835</v>
      </c>
      <c r="E35" s="19">
        <f>SUM(I29:I34)</f>
        <v>-211009</v>
      </c>
      <c r="F35" s="19">
        <f t="shared" si="2"/>
        <v>-234844</v>
      </c>
      <c r="G35" s="19">
        <f t="shared" si="3"/>
        <v>-885.2905391231383</v>
      </c>
    </row>
    <row r="36" spans="1:7" ht="16.5" customHeight="1">
      <c r="A36" s="4"/>
      <c r="B36" s="37" t="s">
        <v>22</v>
      </c>
      <c r="C36" s="37"/>
      <c r="D36" s="19">
        <f>SUM(D27,D35)</f>
        <v>2357804</v>
      </c>
      <c r="E36" s="19">
        <f>SUM(E27,E35)</f>
        <v>1535711</v>
      </c>
      <c r="F36" s="19">
        <f>E36-D36</f>
        <v>-822093</v>
      </c>
      <c r="G36" s="19">
        <f>IF(D36=0,0,E36/D36)*100</f>
        <v>65.13310690795333</v>
      </c>
    </row>
    <row r="37" spans="1:7" ht="16.5" customHeight="1">
      <c r="A37" s="4"/>
      <c r="B37" s="17" t="s">
        <v>23</v>
      </c>
      <c r="C37" s="18">
        <v>9900</v>
      </c>
      <c r="D37" s="19">
        <v>0</v>
      </c>
      <c r="E37" s="19">
        <v>0</v>
      </c>
      <c r="F37" s="19">
        <f>E37-D37</f>
        <v>0</v>
      </c>
      <c r="G37" s="19">
        <f>IF(D37=0,0,E37/D37)*100</f>
        <v>0</v>
      </c>
    </row>
    <row r="38" spans="1:7" ht="16.5" customHeight="1">
      <c r="A38" s="4"/>
      <c r="B38" s="37" t="s">
        <v>24</v>
      </c>
      <c r="C38" s="37"/>
      <c r="D38" s="19">
        <f>SUM(D37,D36)</f>
        <v>2357804</v>
      </c>
      <c r="E38" s="19">
        <f>SUM(E36,E37)</f>
        <v>1535711</v>
      </c>
      <c r="F38" s="19">
        <f>E38-D38</f>
        <v>-822093</v>
      </c>
      <c r="G38" s="19">
        <f>IF(D38=0,0,E38/D38)*100</f>
        <v>65.13310690795333</v>
      </c>
    </row>
  </sheetData>
  <sheetProtection selectLockedCells="1" selectUnlockedCells="1"/>
  <mergeCells count="10">
    <mergeCell ref="B27:C27"/>
    <mergeCell ref="B35:C35"/>
    <mergeCell ref="B36:C36"/>
    <mergeCell ref="B38:C38"/>
    <mergeCell ref="B2:G2"/>
    <mergeCell ref="B3:G3"/>
    <mergeCell ref="B11:C11"/>
    <mergeCell ref="B18:C18"/>
    <mergeCell ref="B23:C23"/>
    <mergeCell ref="B26:C26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25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8" t="s">
        <v>64</v>
      </c>
      <c r="C8" s="38"/>
      <c r="D8" s="38"/>
      <c r="E8" s="38"/>
      <c r="F8" s="38"/>
      <c r="G8" s="38"/>
    </row>
    <row r="9" spans="1:7" ht="16.5" customHeight="1">
      <c r="A9" s="4"/>
      <c r="B9" s="39" t="s">
        <v>29</v>
      </c>
      <c r="C9" s="39"/>
      <c r="D9" s="39"/>
      <c r="E9" s="39"/>
      <c r="F9" s="39"/>
      <c r="G9" s="39"/>
    </row>
    <row r="10" spans="1:7" ht="16.5" customHeight="1">
      <c r="A10" s="4"/>
      <c r="B10" s="40" t="s">
        <v>65</v>
      </c>
      <c r="C10" s="40"/>
      <c r="D10" s="40"/>
      <c r="E10" s="40"/>
      <c r="F10" s="40"/>
      <c r="G10" s="40"/>
    </row>
    <row r="11" spans="1:7" ht="16.5" customHeight="1">
      <c r="A11" s="4"/>
      <c r="B11" s="24" t="s">
        <v>66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67</v>
      </c>
      <c r="C12" s="18" t="s">
        <v>68</v>
      </c>
      <c r="D12" s="26">
        <v>1494209</v>
      </c>
      <c r="E12" s="26">
        <v>835686</v>
      </c>
      <c r="F12" s="26">
        <f aca="true" t="shared" si="0" ref="F12:F38">E12-D12</f>
        <v>-658523</v>
      </c>
      <c r="G12" s="26">
        <f aca="true" t="shared" si="1" ref="G12:G38">IF(D12=0,0,E12/D12)*100</f>
        <v>55.92832060307493</v>
      </c>
      <c r="H12" s="1">
        <v>1494209</v>
      </c>
      <c r="I12" s="1">
        <v>835686</v>
      </c>
    </row>
    <row r="13" spans="1:9" ht="16.5" customHeight="1">
      <c r="A13" s="4"/>
      <c r="B13" s="25" t="s">
        <v>69</v>
      </c>
      <c r="C13" s="18" t="s">
        <v>70</v>
      </c>
      <c r="D13" s="26">
        <v>1494209</v>
      </c>
      <c r="E13" s="26">
        <v>835686</v>
      </c>
      <c r="F13" s="26">
        <f t="shared" si="0"/>
        <v>-658523</v>
      </c>
      <c r="G13" s="26">
        <f t="shared" si="1"/>
        <v>55.92832060307493</v>
      </c>
      <c r="H13" s="1">
        <v>0</v>
      </c>
      <c r="I13" s="1">
        <v>0</v>
      </c>
    </row>
    <row r="14" spans="1:9" ht="16.5" customHeight="1">
      <c r="A14" s="4"/>
      <c r="B14" s="25" t="s">
        <v>71</v>
      </c>
      <c r="C14" s="18" t="s">
        <v>72</v>
      </c>
      <c r="D14" s="26">
        <v>205371</v>
      </c>
      <c r="E14" s="26">
        <v>136557</v>
      </c>
      <c r="F14" s="26">
        <f t="shared" si="0"/>
        <v>-68814</v>
      </c>
      <c r="G14" s="26">
        <f t="shared" si="1"/>
        <v>66.49283491826986</v>
      </c>
      <c r="H14" s="1">
        <v>205371</v>
      </c>
      <c r="I14" s="1">
        <v>136557</v>
      </c>
    </row>
    <row r="15" spans="1:9" ht="16.5" customHeight="1">
      <c r="A15" s="4"/>
      <c r="B15" s="25" t="s">
        <v>73</v>
      </c>
      <c r="C15" s="18" t="s">
        <v>74</v>
      </c>
      <c r="D15" s="26">
        <v>4486</v>
      </c>
      <c r="E15" s="26">
        <v>2374</v>
      </c>
      <c r="F15" s="26">
        <f t="shared" si="0"/>
        <v>-2112</v>
      </c>
      <c r="G15" s="26">
        <f t="shared" si="1"/>
        <v>52.92019616584931</v>
      </c>
      <c r="H15" s="1">
        <v>0</v>
      </c>
      <c r="I15" s="1">
        <v>0</v>
      </c>
    </row>
    <row r="16" spans="1:9" ht="16.5" customHeight="1">
      <c r="A16" s="4"/>
      <c r="B16" s="25" t="s">
        <v>75</v>
      </c>
      <c r="C16" s="18" t="s">
        <v>76</v>
      </c>
      <c r="D16" s="26">
        <v>79207</v>
      </c>
      <c r="E16" s="26">
        <v>66220</v>
      </c>
      <c r="F16" s="26">
        <f t="shared" si="0"/>
        <v>-12987</v>
      </c>
      <c r="G16" s="26">
        <f t="shared" si="1"/>
        <v>83.60372189326701</v>
      </c>
      <c r="H16" s="1">
        <v>0</v>
      </c>
      <c r="I16" s="1">
        <v>0</v>
      </c>
    </row>
    <row r="17" spans="1:9" ht="16.5" customHeight="1">
      <c r="A17" s="4"/>
      <c r="B17" s="25" t="s">
        <v>77</v>
      </c>
      <c r="C17" s="18" t="s">
        <v>78</v>
      </c>
      <c r="D17" s="26">
        <v>109678</v>
      </c>
      <c r="E17" s="26">
        <v>52815</v>
      </c>
      <c r="F17" s="26">
        <f t="shared" si="0"/>
        <v>-56863</v>
      </c>
      <c r="G17" s="26">
        <f t="shared" si="1"/>
        <v>48.15459800506938</v>
      </c>
      <c r="H17" s="1">
        <v>0</v>
      </c>
      <c r="I17" s="1">
        <v>0</v>
      </c>
    </row>
    <row r="18" spans="1:9" ht="16.5" customHeight="1">
      <c r="A18" s="4"/>
      <c r="B18" s="25" t="s">
        <v>79</v>
      </c>
      <c r="C18" s="18" t="s">
        <v>80</v>
      </c>
      <c r="D18" s="26">
        <v>12000</v>
      </c>
      <c r="E18" s="26">
        <v>15148</v>
      </c>
      <c r="F18" s="26">
        <f t="shared" si="0"/>
        <v>3148</v>
      </c>
      <c r="G18" s="26">
        <f t="shared" si="1"/>
        <v>126.23333333333333</v>
      </c>
      <c r="H18" s="1">
        <v>0</v>
      </c>
      <c r="I18" s="1">
        <v>0</v>
      </c>
    </row>
    <row r="19" spans="1:9" ht="16.5" customHeight="1">
      <c r="A19" s="4"/>
      <c r="B19" s="25" t="s">
        <v>81</v>
      </c>
      <c r="C19" s="18" t="s">
        <v>82</v>
      </c>
      <c r="D19" s="26">
        <v>340655</v>
      </c>
      <c r="E19" s="26">
        <v>189856</v>
      </c>
      <c r="F19" s="26">
        <f t="shared" si="0"/>
        <v>-150799</v>
      </c>
      <c r="G19" s="26">
        <f t="shared" si="1"/>
        <v>55.73263272225566</v>
      </c>
      <c r="H19" s="1">
        <v>340655</v>
      </c>
      <c r="I19" s="1">
        <v>189856</v>
      </c>
    </row>
    <row r="20" spans="1:9" ht="16.5" customHeight="1">
      <c r="A20" s="4"/>
      <c r="B20" s="25" t="s">
        <v>83</v>
      </c>
      <c r="C20" s="18" t="s">
        <v>84</v>
      </c>
      <c r="D20" s="26">
        <v>170651</v>
      </c>
      <c r="E20" s="26">
        <v>95442</v>
      </c>
      <c r="F20" s="26">
        <f t="shared" si="0"/>
        <v>-75209</v>
      </c>
      <c r="G20" s="26">
        <f t="shared" si="1"/>
        <v>55.92818090723172</v>
      </c>
      <c r="H20" s="1">
        <v>0</v>
      </c>
      <c r="I20" s="1">
        <v>0</v>
      </c>
    </row>
    <row r="21" spans="1:9" ht="16.5" customHeight="1">
      <c r="A21" s="4"/>
      <c r="B21" s="25" t="s">
        <v>85</v>
      </c>
      <c r="C21" s="18" t="s">
        <v>86</v>
      </c>
      <c r="D21" s="26">
        <v>56583</v>
      </c>
      <c r="E21" s="26">
        <v>31589</v>
      </c>
      <c r="F21" s="26">
        <f t="shared" si="0"/>
        <v>-24994</v>
      </c>
      <c r="G21" s="26">
        <f t="shared" si="1"/>
        <v>55.82772210734673</v>
      </c>
      <c r="H21" s="1">
        <v>0</v>
      </c>
      <c r="I21" s="1">
        <v>0</v>
      </c>
    </row>
    <row r="22" spans="1:9" ht="16.5" customHeight="1">
      <c r="A22" s="4"/>
      <c r="B22" s="25" t="s">
        <v>87</v>
      </c>
      <c r="C22" s="18" t="s">
        <v>88</v>
      </c>
      <c r="D22" s="26">
        <v>71626</v>
      </c>
      <c r="E22" s="26">
        <v>41151</v>
      </c>
      <c r="F22" s="26">
        <f t="shared" si="0"/>
        <v>-30475</v>
      </c>
      <c r="G22" s="26">
        <f t="shared" si="1"/>
        <v>57.452601010806134</v>
      </c>
      <c r="H22" s="1">
        <v>0</v>
      </c>
      <c r="I22" s="1">
        <v>0</v>
      </c>
    </row>
    <row r="23" spans="1:9" ht="16.5" customHeight="1">
      <c r="A23" s="4"/>
      <c r="B23" s="25" t="s">
        <v>89</v>
      </c>
      <c r="C23" s="18" t="s">
        <v>90</v>
      </c>
      <c r="D23" s="26">
        <v>41795</v>
      </c>
      <c r="E23" s="26">
        <v>21674</v>
      </c>
      <c r="F23" s="26">
        <f t="shared" si="0"/>
        <v>-20121</v>
      </c>
      <c r="G23" s="26">
        <f t="shared" si="1"/>
        <v>51.85787773657135</v>
      </c>
      <c r="H23" s="1">
        <v>0</v>
      </c>
      <c r="I23" s="1">
        <v>0</v>
      </c>
    </row>
    <row r="24" spans="1:9" ht="16.5" customHeight="1">
      <c r="A24" s="4"/>
      <c r="B24" s="25" t="s">
        <v>91</v>
      </c>
      <c r="C24" s="18" t="s">
        <v>92</v>
      </c>
      <c r="D24" s="26">
        <v>179909</v>
      </c>
      <c r="E24" s="26">
        <v>283377</v>
      </c>
      <c r="F24" s="26">
        <f t="shared" si="0"/>
        <v>103468</v>
      </c>
      <c r="G24" s="26">
        <f t="shared" si="1"/>
        <v>157.51129737811894</v>
      </c>
      <c r="H24" s="1">
        <v>179909</v>
      </c>
      <c r="I24" s="1">
        <v>283377</v>
      </c>
    </row>
    <row r="25" spans="1:9" ht="16.5" customHeight="1">
      <c r="A25" s="4"/>
      <c r="B25" s="25" t="s">
        <v>93</v>
      </c>
      <c r="C25" s="18" t="s">
        <v>94</v>
      </c>
      <c r="D25" s="26">
        <v>52390</v>
      </c>
      <c r="E25" s="26">
        <v>23904</v>
      </c>
      <c r="F25" s="26">
        <f t="shared" si="0"/>
        <v>-28486</v>
      </c>
      <c r="G25" s="26">
        <f t="shared" si="1"/>
        <v>45.62702805878985</v>
      </c>
      <c r="H25" s="1">
        <v>0</v>
      </c>
      <c r="I25" s="1">
        <v>0</v>
      </c>
    </row>
    <row r="26" spans="1:9" ht="16.5" customHeight="1">
      <c r="A26" s="4"/>
      <c r="B26" s="25" t="s">
        <v>95</v>
      </c>
      <c r="C26" s="18" t="s">
        <v>96</v>
      </c>
      <c r="D26" s="26">
        <v>3000</v>
      </c>
      <c r="E26" s="26">
        <v>1900</v>
      </c>
      <c r="F26" s="26">
        <f t="shared" si="0"/>
        <v>-1100</v>
      </c>
      <c r="G26" s="26">
        <f t="shared" si="1"/>
        <v>63.33333333333333</v>
      </c>
      <c r="H26" s="1">
        <v>0</v>
      </c>
      <c r="I26" s="1">
        <v>0</v>
      </c>
    </row>
    <row r="27" spans="1:9" ht="16.5" customHeight="1">
      <c r="A27" s="4"/>
      <c r="B27" s="25" t="s">
        <v>97</v>
      </c>
      <c r="C27" s="18" t="s">
        <v>98</v>
      </c>
      <c r="D27" s="26">
        <v>7700</v>
      </c>
      <c r="E27" s="26">
        <v>7435</v>
      </c>
      <c r="F27" s="26">
        <f t="shared" si="0"/>
        <v>-265</v>
      </c>
      <c r="G27" s="26">
        <f t="shared" si="1"/>
        <v>96.55844155844156</v>
      </c>
      <c r="H27" s="1">
        <v>0</v>
      </c>
      <c r="I27" s="1">
        <v>0</v>
      </c>
    </row>
    <row r="28" spans="1:9" ht="16.5" customHeight="1">
      <c r="A28" s="4"/>
      <c r="B28" s="25" t="s">
        <v>99</v>
      </c>
      <c r="C28" s="18" t="s">
        <v>100</v>
      </c>
      <c r="D28" s="26">
        <v>3000</v>
      </c>
      <c r="E28" s="26">
        <v>2013</v>
      </c>
      <c r="F28" s="26">
        <f t="shared" si="0"/>
        <v>-987</v>
      </c>
      <c r="G28" s="26">
        <f t="shared" si="1"/>
        <v>67.10000000000001</v>
      </c>
      <c r="H28" s="1">
        <v>0</v>
      </c>
      <c r="I28" s="1">
        <v>0</v>
      </c>
    </row>
    <row r="29" spans="1:9" ht="16.5" customHeight="1">
      <c r="A29" s="4"/>
      <c r="B29" s="25" t="s">
        <v>101</v>
      </c>
      <c r="C29" s="18" t="s">
        <v>102</v>
      </c>
      <c r="D29" s="26">
        <v>16970</v>
      </c>
      <c r="E29" s="26">
        <v>93570</v>
      </c>
      <c r="F29" s="26">
        <f t="shared" si="0"/>
        <v>76600</v>
      </c>
      <c r="G29" s="26">
        <f t="shared" si="1"/>
        <v>551.3847967000589</v>
      </c>
      <c r="H29" s="1">
        <v>0</v>
      </c>
      <c r="I29" s="1">
        <v>0</v>
      </c>
    </row>
    <row r="30" spans="1:9" ht="16.5" customHeight="1">
      <c r="A30" s="4"/>
      <c r="B30" s="25" t="s">
        <v>103</v>
      </c>
      <c r="C30" s="18" t="s">
        <v>104</v>
      </c>
      <c r="D30" s="26">
        <v>46000</v>
      </c>
      <c r="E30" s="26">
        <v>42759</v>
      </c>
      <c r="F30" s="26">
        <f t="shared" si="0"/>
        <v>-3241</v>
      </c>
      <c r="G30" s="26">
        <f t="shared" si="1"/>
        <v>92.95434782608696</v>
      </c>
      <c r="H30" s="1">
        <v>0</v>
      </c>
      <c r="I30" s="1">
        <v>0</v>
      </c>
    </row>
    <row r="31" spans="1:9" ht="16.5" customHeight="1">
      <c r="A31" s="4"/>
      <c r="B31" s="25" t="s">
        <v>105</v>
      </c>
      <c r="C31" s="18" t="s">
        <v>106</v>
      </c>
      <c r="D31" s="26">
        <v>27703</v>
      </c>
      <c r="E31" s="26">
        <v>41196</v>
      </c>
      <c r="F31" s="26">
        <f t="shared" si="0"/>
        <v>13493</v>
      </c>
      <c r="G31" s="26">
        <f t="shared" si="1"/>
        <v>148.7059163267516</v>
      </c>
      <c r="H31" s="1">
        <v>0</v>
      </c>
      <c r="I31" s="1">
        <v>0</v>
      </c>
    </row>
    <row r="32" spans="1:9" ht="16.5" customHeight="1">
      <c r="A32" s="4"/>
      <c r="B32" s="25" t="s">
        <v>107</v>
      </c>
      <c r="C32" s="18" t="s">
        <v>108</v>
      </c>
      <c r="D32" s="26">
        <v>21146</v>
      </c>
      <c r="E32" s="26">
        <v>66930</v>
      </c>
      <c r="F32" s="26">
        <f t="shared" si="0"/>
        <v>45784</v>
      </c>
      <c r="G32" s="26">
        <f t="shared" si="1"/>
        <v>316.5137614678899</v>
      </c>
      <c r="H32" s="1">
        <v>0</v>
      </c>
      <c r="I32" s="1">
        <v>0</v>
      </c>
    </row>
    <row r="33" spans="1:9" ht="16.5" customHeight="1">
      <c r="A33" s="4"/>
      <c r="B33" s="25" t="s">
        <v>109</v>
      </c>
      <c r="C33" s="18" t="s">
        <v>110</v>
      </c>
      <c r="D33" s="26">
        <v>2000</v>
      </c>
      <c r="E33" s="26">
        <v>3654</v>
      </c>
      <c r="F33" s="26">
        <f t="shared" si="0"/>
        <v>1654</v>
      </c>
      <c r="G33" s="26">
        <f t="shared" si="1"/>
        <v>182.7</v>
      </c>
      <c r="H33" s="1">
        <v>0</v>
      </c>
      <c r="I33" s="1">
        <v>0</v>
      </c>
    </row>
    <row r="34" spans="1:9" ht="16.5" customHeight="1">
      <c r="A34" s="4"/>
      <c r="B34" s="25" t="s">
        <v>111</v>
      </c>
      <c r="C34" s="18" t="s">
        <v>112</v>
      </c>
      <c r="D34" s="26">
        <v>0</v>
      </c>
      <c r="E34" s="26">
        <v>16</v>
      </c>
      <c r="F34" s="26">
        <f t="shared" si="0"/>
        <v>16</v>
      </c>
      <c r="G34" s="26">
        <f t="shared" si="1"/>
        <v>0</v>
      </c>
      <c r="H34" s="1">
        <v>0</v>
      </c>
      <c r="I34" s="1">
        <v>0</v>
      </c>
    </row>
    <row r="35" spans="1:9" ht="16.5" customHeight="1">
      <c r="A35" s="4"/>
      <c r="B35" s="25" t="s">
        <v>113</v>
      </c>
      <c r="C35" s="18" t="s">
        <v>114</v>
      </c>
      <c r="D35" s="26">
        <v>2552</v>
      </c>
      <c r="E35" s="26">
        <v>2710</v>
      </c>
      <c r="F35" s="26">
        <f t="shared" si="0"/>
        <v>158</v>
      </c>
      <c r="G35" s="26">
        <f t="shared" si="1"/>
        <v>106.1912225705329</v>
      </c>
      <c r="H35" s="1">
        <v>2552</v>
      </c>
      <c r="I35" s="1">
        <v>2710</v>
      </c>
    </row>
    <row r="36" spans="1:9" ht="16.5" customHeight="1">
      <c r="A36" s="4"/>
      <c r="B36" s="25" t="s">
        <v>115</v>
      </c>
      <c r="C36" s="18" t="s">
        <v>116</v>
      </c>
      <c r="D36" s="26">
        <v>200</v>
      </c>
      <c r="E36" s="26">
        <v>358</v>
      </c>
      <c r="F36" s="26">
        <f t="shared" si="0"/>
        <v>158</v>
      </c>
      <c r="G36" s="26">
        <f t="shared" si="1"/>
        <v>179</v>
      </c>
      <c r="H36" s="1">
        <v>0</v>
      </c>
      <c r="I36" s="1">
        <v>0</v>
      </c>
    </row>
    <row r="37" spans="1:9" ht="16.5" customHeight="1">
      <c r="A37" s="4"/>
      <c r="B37" s="25" t="s">
        <v>117</v>
      </c>
      <c r="C37" s="18" t="s">
        <v>118</v>
      </c>
      <c r="D37" s="26">
        <v>2352</v>
      </c>
      <c r="E37" s="26">
        <v>2352</v>
      </c>
      <c r="F37" s="26">
        <f t="shared" si="0"/>
        <v>0</v>
      </c>
      <c r="G37" s="26">
        <f t="shared" si="1"/>
        <v>100</v>
      </c>
      <c r="H37" s="1">
        <v>0</v>
      </c>
      <c r="I37" s="1">
        <v>0</v>
      </c>
    </row>
    <row r="38" spans="1:7" ht="15.75" customHeight="1">
      <c r="A38" s="4"/>
      <c r="B38" s="41" t="s">
        <v>119</v>
      </c>
      <c r="C38" s="41"/>
      <c r="D38" s="26">
        <f>SUM(H12:H37)</f>
        <v>2222696</v>
      </c>
      <c r="E38" s="26">
        <f>SUM(I12:I37)</f>
        <v>1448186</v>
      </c>
      <c r="F38" s="26">
        <f t="shared" si="0"/>
        <v>-774510</v>
      </c>
      <c r="G38" s="26">
        <f t="shared" si="1"/>
        <v>65.15447906506333</v>
      </c>
    </row>
    <row r="39" spans="1:7" ht="16.5" customHeight="1">
      <c r="A39" s="4"/>
      <c r="B39" s="24" t="s">
        <v>120</v>
      </c>
      <c r="C39" s="23"/>
      <c r="D39" s="23"/>
      <c r="E39" s="23"/>
      <c r="F39" s="23"/>
      <c r="G39" s="23"/>
    </row>
    <row r="40" spans="1:9" ht="16.5" customHeight="1">
      <c r="A40" s="4"/>
      <c r="B40" s="25" t="s">
        <v>121</v>
      </c>
      <c r="C40" s="18" t="s">
        <v>122</v>
      </c>
      <c r="D40" s="26">
        <v>20880</v>
      </c>
      <c r="E40" s="26">
        <v>20880</v>
      </c>
      <c r="F40" s="26">
        <f>E40-D40</f>
        <v>0</v>
      </c>
      <c r="G40" s="26">
        <f>IF(D40=0,0,E40/D40)*100</f>
        <v>100</v>
      </c>
      <c r="H40" s="1">
        <v>20880</v>
      </c>
      <c r="I40" s="1">
        <v>20880</v>
      </c>
    </row>
    <row r="41" spans="1:9" ht="16.5" customHeight="1">
      <c r="A41" s="4"/>
      <c r="B41" s="25" t="s">
        <v>123</v>
      </c>
      <c r="C41" s="18" t="s">
        <v>124</v>
      </c>
      <c r="D41" s="26">
        <v>20880</v>
      </c>
      <c r="E41" s="26">
        <v>20880</v>
      </c>
      <c r="F41" s="26">
        <f>E41-D41</f>
        <v>0</v>
      </c>
      <c r="G41" s="26">
        <f>IF(D41=0,0,E41/D41)*100</f>
        <v>100</v>
      </c>
      <c r="H41" s="1">
        <v>0</v>
      </c>
      <c r="I41" s="1">
        <v>0</v>
      </c>
    </row>
    <row r="42" spans="1:7" ht="15.75" customHeight="1">
      <c r="A42" s="4"/>
      <c r="B42" s="41" t="s">
        <v>125</v>
      </c>
      <c r="C42" s="41"/>
      <c r="D42" s="26">
        <f>SUM(H40:H41)</f>
        <v>20880</v>
      </c>
      <c r="E42" s="26">
        <f>SUM(I40:I41)</f>
        <v>20880</v>
      </c>
      <c r="F42" s="26">
        <f>E42-D42</f>
        <v>0</v>
      </c>
      <c r="G42" s="26">
        <f>IF(D42=0,0,E42/D42)*100</f>
        <v>100</v>
      </c>
    </row>
    <row r="43" spans="1:7" ht="15.75" customHeight="1">
      <c r="A43" s="4"/>
      <c r="B43" s="27"/>
      <c r="C43" s="14"/>
      <c r="D43" s="28"/>
      <c r="E43" s="28"/>
      <c r="F43" s="28"/>
      <c r="G43" s="28"/>
    </row>
    <row r="44" spans="1:7" ht="15.75" customHeight="1">
      <c r="A44" s="4"/>
      <c r="B44" s="41" t="s">
        <v>126</v>
      </c>
      <c r="C44" s="41"/>
      <c r="D44" s="26">
        <f>SUM(D38,D42)</f>
        <v>2243576</v>
      </c>
      <c r="E44" s="26">
        <f>SUM(E38,E42)</f>
        <v>1469066</v>
      </c>
      <c r="F44" s="26">
        <f>E44-D44</f>
        <v>-774510</v>
      </c>
      <c r="G44" s="26">
        <f>IF(D44=0,0,E44/D44)*100</f>
        <v>65.4787713899596</v>
      </c>
    </row>
    <row r="45" spans="1:7" ht="15.75" customHeight="1">
      <c r="A45" s="4"/>
      <c r="B45" s="27"/>
      <c r="C45" s="14"/>
      <c r="D45" s="28"/>
      <c r="E45" s="28"/>
      <c r="F45" s="28"/>
      <c r="G45" s="28"/>
    </row>
    <row r="46" spans="1:7" ht="16.5" customHeight="1">
      <c r="A46" s="4"/>
      <c r="B46" s="40" t="s">
        <v>127</v>
      </c>
      <c r="C46" s="40"/>
      <c r="D46" s="40"/>
      <c r="E46" s="40"/>
      <c r="F46" s="40"/>
      <c r="G46" s="40"/>
    </row>
    <row r="47" spans="1:7" ht="16.5" customHeight="1">
      <c r="A47" s="4"/>
      <c r="B47" s="24" t="s">
        <v>66</v>
      </c>
      <c r="C47" s="23"/>
      <c r="D47" s="23"/>
      <c r="E47" s="23"/>
      <c r="F47" s="23"/>
      <c r="G47" s="23"/>
    </row>
    <row r="48" spans="1:9" ht="16.5" customHeight="1">
      <c r="A48" s="4"/>
      <c r="B48" s="25" t="s">
        <v>67</v>
      </c>
      <c r="C48" s="18" t="s">
        <v>68</v>
      </c>
      <c r="D48" s="26">
        <v>45870</v>
      </c>
      <c r="E48" s="26">
        <v>30600</v>
      </c>
      <c r="F48" s="26">
        <f aca="true" t="shared" si="2" ref="F48:F57">E48-D48</f>
        <v>-15270</v>
      </c>
      <c r="G48" s="26">
        <f aca="true" t="shared" si="3" ref="G48:G57">IF(D48=0,0,E48/D48)*100</f>
        <v>66.71026814911707</v>
      </c>
      <c r="H48" s="1">
        <v>45870</v>
      </c>
      <c r="I48" s="1">
        <v>30600</v>
      </c>
    </row>
    <row r="49" spans="1:9" ht="16.5" customHeight="1">
      <c r="A49" s="4"/>
      <c r="B49" s="25" t="s">
        <v>69</v>
      </c>
      <c r="C49" s="18" t="s">
        <v>70</v>
      </c>
      <c r="D49" s="26">
        <v>45870</v>
      </c>
      <c r="E49" s="26">
        <v>30600</v>
      </c>
      <c r="F49" s="26">
        <f t="shared" si="2"/>
        <v>-15270</v>
      </c>
      <c r="G49" s="26">
        <f t="shared" si="3"/>
        <v>66.71026814911707</v>
      </c>
      <c r="H49" s="1">
        <v>0</v>
      </c>
      <c r="I49" s="1">
        <v>0</v>
      </c>
    </row>
    <row r="50" spans="1:9" ht="16.5" customHeight="1">
      <c r="A50" s="4"/>
      <c r="B50" s="25" t="s">
        <v>81</v>
      </c>
      <c r="C50" s="18" t="s">
        <v>82</v>
      </c>
      <c r="D50" s="26">
        <v>15196</v>
      </c>
      <c r="E50" s="26">
        <v>9607</v>
      </c>
      <c r="F50" s="26">
        <f t="shared" si="2"/>
        <v>-5589</v>
      </c>
      <c r="G50" s="26">
        <f t="shared" si="3"/>
        <v>63.2205843643064</v>
      </c>
      <c r="H50" s="1">
        <v>15196</v>
      </c>
      <c r="I50" s="1">
        <v>9607</v>
      </c>
    </row>
    <row r="51" spans="1:9" ht="16.5" customHeight="1">
      <c r="A51" s="4"/>
      <c r="B51" s="25" t="s">
        <v>83</v>
      </c>
      <c r="C51" s="18" t="s">
        <v>84</v>
      </c>
      <c r="D51" s="26">
        <v>7870</v>
      </c>
      <c r="E51" s="26">
        <v>4875</v>
      </c>
      <c r="F51" s="26">
        <f t="shared" si="2"/>
        <v>-2995</v>
      </c>
      <c r="G51" s="26">
        <f t="shared" si="3"/>
        <v>61.944091486658195</v>
      </c>
      <c r="H51" s="1">
        <v>0</v>
      </c>
      <c r="I51" s="1">
        <v>0</v>
      </c>
    </row>
    <row r="52" spans="1:9" ht="16.5" customHeight="1">
      <c r="A52" s="4"/>
      <c r="B52" s="25" t="s">
        <v>85</v>
      </c>
      <c r="C52" s="18" t="s">
        <v>86</v>
      </c>
      <c r="D52" s="26">
        <v>2120</v>
      </c>
      <c r="E52" s="26">
        <v>1346</v>
      </c>
      <c r="F52" s="26">
        <f t="shared" si="2"/>
        <v>-774</v>
      </c>
      <c r="G52" s="26">
        <f t="shared" si="3"/>
        <v>63.49056603773585</v>
      </c>
      <c r="H52" s="1">
        <v>0</v>
      </c>
      <c r="I52" s="1">
        <v>0</v>
      </c>
    </row>
    <row r="53" spans="1:9" ht="16.5" customHeight="1">
      <c r="A53" s="4"/>
      <c r="B53" s="25" t="s">
        <v>87</v>
      </c>
      <c r="C53" s="18" t="s">
        <v>88</v>
      </c>
      <c r="D53" s="26">
        <v>3140</v>
      </c>
      <c r="E53" s="26">
        <v>2040</v>
      </c>
      <c r="F53" s="26">
        <f t="shared" si="2"/>
        <v>-1100</v>
      </c>
      <c r="G53" s="26">
        <f t="shared" si="3"/>
        <v>64.96815286624204</v>
      </c>
      <c r="H53" s="1">
        <v>0</v>
      </c>
      <c r="I53" s="1">
        <v>0</v>
      </c>
    </row>
    <row r="54" spans="1:9" ht="16.5" customHeight="1">
      <c r="A54" s="4"/>
      <c r="B54" s="25" t="s">
        <v>89</v>
      </c>
      <c r="C54" s="18" t="s">
        <v>90</v>
      </c>
      <c r="D54" s="26">
        <v>2066</v>
      </c>
      <c r="E54" s="26">
        <v>1346</v>
      </c>
      <c r="F54" s="26">
        <f t="shared" si="2"/>
        <v>-720</v>
      </c>
      <c r="G54" s="26">
        <f t="shared" si="3"/>
        <v>65.15004840271055</v>
      </c>
      <c r="H54" s="1">
        <v>0</v>
      </c>
      <c r="I54" s="1">
        <v>0</v>
      </c>
    </row>
    <row r="55" spans="1:9" ht="16.5" customHeight="1">
      <c r="A55" s="4"/>
      <c r="B55" s="25" t="s">
        <v>91</v>
      </c>
      <c r="C55" s="18" t="s">
        <v>92</v>
      </c>
      <c r="D55" s="26">
        <v>23736</v>
      </c>
      <c r="E55" s="26">
        <v>23736</v>
      </c>
      <c r="F55" s="26">
        <f t="shared" si="2"/>
        <v>0</v>
      </c>
      <c r="G55" s="26">
        <f t="shared" si="3"/>
        <v>100</v>
      </c>
      <c r="H55" s="1">
        <v>23736</v>
      </c>
      <c r="I55" s="1">
        <v>23736</v>
      </c>
    </row>
    <row r="56" spans="1:9" ht="16.5" customHeight="1">
      <c r="A56" s="4"/>
      <c r="B56" s="25" t="s">
        <v>101</v>
      </c>
      <c r="C56" s="18" t="s">
        <v>102</v>
      </c>
      <c r="D56" s="26">
        <v>23736</v>
      </c>
      <c r="E56" s="26">
        <v>23736</v>
      </c>
      <c r="F56" s="26">
        <f t="shared" si="2"/>
        <v>0</v>
      </c>
      <c r="G56" s="26">
        <f t="shared" si="3"/>
        <v>100</v>
      </c>
      <c r="H56" s="1">
        <v>0</v>
      </c>
      <c r="I56" s="1">
        <v>0</v>
      </c>
    </row>
    <row r="57" spans="1:7" ht="15.75" customHeight="1">
      <c r="A57" s="4"/>
      <c r="B57" s="41" t="s">
        <v>119</v>
      </c>
      <c r="C57" s="41"/>
      <c r="D57" s="26">
        <f>SUM(H48:H56)</f>
        <v>84802</v>
      </c>
      <c r="E57" s="26">
        <f>SUM(I48:I56)</f>
        <v>63943</v>
      </c>
      <c r="F57" s="26">
        <f t="shared" si="2"/>
        <v>-20859</v>
      </c>
      <c r="G57" s="26">
        <f t="shared" si="3"/>
        <v>75.40270276644418</v>
      </c>
    </row>
    <row r="58" spans="1:7" ht="15.75" customHeight="1">
      <c r="A58" s="4"/>
      <c r="B58" s="27"/>
      <c r="C58" s="14"/>
      <c r="D58" s="28"/>
      <c r="E58" s="28"/>
      <c r="F58" s="28"/>
      <c r="G58" s="28"/>
    </row>
    <row r="59" spans="1:7" ht="15.75" customHeight="1">
      <c r="A59" s="4"/>
      <c r="B59" s="41" t="s">
        <v>128</v>
      </c>
      <c r="C59" s="41"/>
      <c r="D59" s="26">
        <f>SUM(D57)</f>
        <v>84802</v>
      </c>
      <c r="E59" s="26">
        <f>SUM(E57)</f>
        <v>63943</v>
      </c>
      <c r="F59" s="26">
        <f>E59-D59</f>
        <v>-20859</v>
      </c>
      <c r="G59" s="26">
        <f>IF(D59=0,0,E59/D59)*100</f>
        <v>75.40270276644418</v>
      </c>
    </row>
    <row r="60" spans="1:7" ht="15.75" customHeight="1">
      <c r="A60" s="4"/>
      <c r="B60" s="27"/>
      <c r="C60" s="14"/>
      <c r="D60" s="28"/>
      <c r="E60" s="28"/>
      <c r="F60" s="28"/>
      <c r="G60" s="28"/>
    </row>
    <row r="61" spans="1:7" ht="16.5" customHeight="1">
      <c r="A61" s="4"/>
      <c r="B61" s="40" t="s">
        <v>129</v>
      </c>
      <c r="C61" s="40"/>
      <c r="D61" s="40"/>
      <c r="E61" s="40"/>
      <c r="F61" s="40"/>
      <c r="G61" s="40"/>
    </row>
    <row r="62" spans="1:7" ht="16.5" customHeight="1">
      <c r="A62" s="4"/>
      <c r="B62" s="24" t="s">
        <v>66</v>
      </c>
      <c r="C62" s="23"/>
      <c r="D62" s="23"/>
      <c r="E62" s="23"/>
      <c r="F62" s="23"/>
      <c r="G62" s="23"/>
    </row>
    <row r="63" spans="1:9" ht="16.5" customHeight="1">
      <c r="A63" s="4"/>
      <c r="B63" s="25" t="s">
        <v>91</v>
      </c>
      <c r="C63" s="18" t="s">
        <v>92</v>
      </c>
      <c r="D63" s="26">
        <v>23835</v>
      </c>
      <c r="E63" s="26">
        <v>0</v>
      </c>
      <c r="F63" s="26">
        <f>E63-D63</f>
        <v>-23835</v>
      </c>
      <c r="G63" s="26">
        <f>IF(D63=0,0,E63/D63)*100</f>
        <v>0</v>
      </c>
      <c r="H63" s="1">
        <v>23835</v>
      </c>
      <c r="I63" s="1">
        <v>0</v>
      </c>
    </row>
    <row r="64" spans="1:9" ht="16.5" customHeight="1">
      <c r="A64" s="4"/>
      <c r="B64" s="25" t="s">
        <v>130</v>
      </c>
      <c r="C64" s="18" t="s">
        <v>131</v>
      </c>
      <c r="D64" s="26">
        <v>23835</v>
      </c>
      <c r="E64" s="26">
        <v>0</v>
      </c>
      <c r="F64" s="26">
        <f>E64-D64</f>
        <v>-23835</v>
      </c>
      <c r="G64" s="26">
        <f>IF(D64=0,0,E64/D64)*100</f>
        <v>0</v>
      </c>
      <c r="H64" s="1">
        <v>0</v>
      </c>
      <c r="I64" s="1">
        <v>0</v>
      </c>
    </row>
    <row r="65" spans="1:7" ht="15.75" customHeight="1">
      <c r="A65" s="4"/>
      <c r="B65" s="41" t="s">
        <v>119</v>
      </c>
      <c r="C65" s="41"/>
      <c r="D65" s="26">
        <f>SUM(H63:H64)</f>
        <v>23835</v>
      </c>
      <c r="E65" s="26">
        <f>SUM(I63:I64)</f>
        <v>0</v>
      </c>
      <c r="F65" s="26">
        <f>E65-D65</f>
        <v>-23835</v>
      </c>
      <c r="G65" s="26">
        <f>IF(D65=0,0,E65/D65)*100</f>
        <v>0</v>
      </c>
    </row>
    <row r="66" spans="1:7" ht="15.75" customHeight="1">
      <c r="A66" s="4"/>
      <c r="B66" s="27"/>
      <c r="C66" s="14"/>
      <c r="D66" s="28"/>
      <c r="E66" s="28"/>
      <c r="F66" s="28"/>
      <c r="G66" s="28"/>
    </row>
    <row r="67" spans="1:7" ht="15.75" customHeight="1">
      <c r="A67" s="4"/>
      <c r="B67" s="41" t="s">
        <v>132</v>
      </c>
      <c r="C67" s="41"/>
      <c r="D67" s="26">
        <f>SUM(D65)</f>
        <v>23835</v>
      </c>
      <c r="E67" s="26">
        <f>SUM(E65)</f>
        <v>0</v>
      </c>
      <c r="F67" s="26">
        <f>E67-D67</f>
        <v>-23835</v>
      </c>
      <c r="G67" s="26">
        <f>IF(D67=0,0,E67/D67)*100</f>
        <v>0</v>
      </c>
    </row>
    <row r="68" spans="1:7" ht="15.75" customHeight="1">
      <c r="A68" s="4"/>
      <c r="B68" s="27"/>
      <c r="C68" s="14"/>
      <c r="D68" s="28"/>
      <c r="E68" s="28"/>
      <c r="F68" s="28"/>
      <c r="G68" s="28"/>
    </row>
    <row r="69" spans="1:7" ht="15.75" customHeight="1">
      <c r="A69" s="4"/>
      <c r="B69" s="41" t="s">
        <v>133</v>
      </c>
      <c r="C69" s="41"/>
      <c r="D69" s="26">
        <f>SUM(D44,D59,D67)</f>
        <v>2352213</v>
      </c>
      <c r="E69" s="26">
        <f>SUM(E44,E59,E67)</f>
        <v>1533009</v>
      </c>
      <c r="F69" s="26">
        <f>E69-D69</f>
        <v>-819204</v>
      </c>
      <c r="G69" s="26">
        <f>IF(D69=0,0,E69/D69)*100</f>
        <v>65.17305193024612</v>
      </c>
    </row>
    <row r="70" spans="1:7" ht="15.75" customHeight="1">
      <c r="A70" s="4"/>
      <c r="B70" s="27"/>
      <c r="C70" s="14"/>
      <c r="D70" s="28"/>
      <c r="E70" s="28"/>
      <c r="F70" s="28"/>
      <c r="G70" s="28"/>
    </row>
    <row r="71" spans="1:7" ht="15.75" customHeight="1">
      <c r="A71" s="4"/>
      <c r="B71" s="41" t="s">
        <v>134</v>
      </c>
      <c r="C71" s="41"/>
      <c r="D71" s="26">
        <f>SUM(D69)</f>
        <v>2352213</v>
      </c>
      <c r="E71" s="26">
        <f>SUM(E69)</f>
        <v>1533009</v>
      </c>
      <c r="F71" s="26">
        <f>E71-D71</f>
        <v>-819204</v>
      </c>
      <c r="G71" s="26">
        <f>IF(D71=0,0,E71/D71)*100</f>
        <v>65.17305193024612</v>
      </c>
    </row>
    <row r="72" spans="1:7" ht="16.5" customHeight="1">
      <c r="A72" s="4"/>
      <c r="B72" s="27"/>
      <c r="C72" s="14"/>
      <c r="D72" s="28"/>
      <c r="E72" s="28"/>
      <c r="F72" s="28"/>
      <c r="G72" s="28"/>
    </row>
    <row r="73" spans="1:7" ht="16.5" customHeight="1">
      <c r="A73" s="4"/>
      <c r="B73" s="27"/>
      <c r="C73" s="14"/>
      <c r="D73" s="28"/>
      <c r="E73" s="28"/>
      <c r="F73" s="28"/>
      <c r="G73" s="28"/>
    </row>
    <row r="74" spans="1:7" ht="16.5" customHeight="1">
      <c r="A74" s="4"/>
      <c r="B74" s="38" t="s">
        <v>135</v>
      </c>
      <c r="C74" s="38"/>
      <c r="D74" s="38"/>
      <c r="E74" s="38"/>
      <c r="F74" s="38"/>
      <c r="G74" s="38"/>
    </row>
    <row r="75" spans="1:7" ht="16.5" customHeight="1">
      <c r="A75" s="4"/>
      <c r="B75" s="39" t="s">
        <v>29</v>
      </c>
      <c r="C75" s="39"/>
      <c r="D75" s="39"/>
      <c r="E75" s="39"/>
      <c r="F75" s="39"/>
      <c r="G75" s="39"/>
    </row>
    <row r="76" spans="1:7" ht="16.5" customHeight="1">
      <c r="A76" s="4"/>
      <c r="B76" s="40" t="s">
        <v>136</v>
      </c>
      <c r="C76" s="40"/>
      <c r="D76" s="40"/>
      <c r="E76" s="40"/>
      <c r="F76" s="40"/>
      <c r="G76" s="40"/>
    </row>
    <row r="77" spans="1:7" ht="16.5" customHeight="1">
      <c r="A77" s="4"/>
      <c r="B77" s="24" t="s">
        <v>66</v>
      </c>
      <c r="C77" s="23"/>
      <c r="D77" s="23"/>
      <c r="E77" s="23"/>
      <c r="F77" s="23"/>
      <c r="G77" s="23"/>
    </row>
    <row r="78" spans="1:9" ht="16.5" customHeight="1">
      <c r="A78" s="4"/>
      <c r="B78" s="25" t="s">
        <v>91</v>
      </c>
      <c r="C78" s="18" t="s">
        <v>92</v>
      </c>
      <c r="D78" s="26">
        <v>1089</v>
      </c>
      <c r="E78" s="26">
        <v>386</v>
      </c>
      <c r="F78" s="26">
        <f>E78-D78</f>
        <v>-703</v>
      </c>
      <c r="G78" s="26">
        <f>IF(D78=0,0,E78/D78)*100</f>
        <v>35.44536271808999</v>
      </c>
      <c r="H78" s="1">
        <v>1089</v>
      </c>
      <c r="I78" s="1">
        <v>386</v>
      </c>
    </row>
    <row r="79" spans="1:9" ht="16.5" customHeight="1">
      <c r="A79" s="4"/>
      <c r="B79" s="25" t="s">
        <v>95</v>
      </c>
      <c r="C79" s="18" t="s">
        <v>96</v>
      </c>
      <c r="D79" s="26">
        <v>600</v>
      </c>
      <c r="E79" s="26">
        <v>106</v>
      </c>
      <c r="F79" s="26">
        <f>E79-D79</f>
        <v>-494</v>
      </c>
      <c r="G79" s="26">
        <f>IF(D79=0,0,E79/D79)*100</f>
        <v>17.666666666666668</v>
      </c>
      <c r="H79" s="1">
        <v>0</v>
      </c>
      <c r="I79" s="1">
        <v>0</v>
      </c>
    </row>
    <row r="80" spans="1:9" ht="16.5" customHeight="1">
      <c r="A80" s="4"/>
      <c r="B80" s="25" t="s">
        <v>101</v>
      </c>
      <c r="C80" s="18" t="s">
        <v>102</v>
      </c>
      <c r="D80" s="26">
        <v>300</v>
      </c>
      <c r="E80" s="26">
        <v>280</v>
      </c>
      <c r="F80" s="26">
        <f>E80-D80</f>
        <v>-20</v>
      </c>
      <c r="G80" s="26">
        <f>IF(D80=0,0,E80/D80)*100</f>
        <v>93.33333333333333</v>
      </c>
      <c r="H80" s="1">
        <v>0</v>
      </c>
      <c r="I80" s="1">
        <v>0</v>
      </c>
    </row>
    <row r="81" spans="1:9" ht="16.5" customHeight="1">
      <c r="A81" s="4"/>
      <c r="B81" s="25" t="s">
        <v>105</v>
      </c>
      <c r="C81" s="18" t="s">
        <v>106</v>
      </c>
      <c r="D81" s="26">
        <v>189</v>
      </c>
      <c r="E81" s="26">
        <v>0</v>
      </c>
      <c r="F81" s="26">
        <f>E81-D81</f>
        <v>-189</v>
      </c>
      <c r="G81" s="26">
        <f>IF(D81=0,0,E81/D81)*100</f>
        <v>0</v>
      </c>
      <c r="H81" s="1">
        <v>0</v>
      </c>
      <c r="I81" s="1">
        <v>0</v>
      </c>
    </row>
    <row r="82" spans="1:7" ht="15.75" customHeight="1">
      <c r="A82" s="4"/>
      <c r="B82" s="41" t="s">
        <v>119</v>
      </c>
      <c r="C82" s="41"/>
      <c r="D82" s="26">
        <f>SUM(H78:H81)</f>
        <v>1089</v>
      </c>
      <c r="E82" s="26">
        <f>SUM(I78:I81)</f>
        <v>386</v>
      </c>
      <c r="F82" s="26">
        <f>E82-D82</f>
        <v>-703</v>
      </c>
      <c r="G82" s="26">
        <f>IF(D82=0,0,E82/D82)*100</f>
        <v>35.44536271808999</v>
      </c>
    </row>
    <row r="83" spans="1:7" ht="15.75" customHeight="1">
      <c r="A83" s="4"/>
      <c r="B83" s="27"/>
      <c r="C83" s="14"/>
      <c r="D83" s="28"/>
      <c r="E83" s="28"/>
      <c r="F83" s="28"/>
      <c r="G83" s="28"/>
    </row>
    <row r="84" spans="1:7" ht="15.75" customHeight="1">
      <c r="A84" s="4"/>
      <c r="B84" s="41" t="s">
        <v>137</v>
      </c>
      <c r="C84" s="41"/>
      <c r="D84" s="26">
        <f>SUM(D82)</f>
        <v>1089</v>
      </c>
      <c r="E84" s="26">
        <f>SUM(E82)</f>
        <v>386</v>
      </c>
      <c r="F84" s="26">
        <f>E84-D84</f>
        <v>-703</v>
      </c>
      <c r="G84" s="26">
        <f>IF(D84=0,0,E84/D84)*100</f>
        <v>35.44536271808999</v>
      </c>
    </row>
    <row r="85" spans="1:7" ht="15.75" customHeight="1">
      <c r="A85" s="4"/>
      <c r="B85" s="27"/>
      <c r="C85" s="14"/>
      <c r="D85" s="28"/>
      <c r="E85" s="28"/>
      <c r="F85" s="28"/>
      <c r="G85" s="28"/>
    </row>
    <row r="86" spans="1:7" ht="15.75" customHeight="1">
      <c r="A86" s="4"/>
      <c r="B86" s="41" t="s">
        <v>133</v>
      </c>
      <c r="C86" s="41"/>
      <c r="D86" s="26">
        <f>SUM(D84)</f>
        <v>1089</v>
      </c>
      <c r="E86" s="26">
        <f>SUM(E84)</f>
        <v>386</v>
      </c>
      <c r="F86" s="26">
        <f>E86-D86</f>
        <v>-703</v>
      </c>
      <c r="G86" s="26">
        <f>IF(D86=0,0,E86/D86)*100</f>
        <v>35.44536271808999</v>
      </c>
    </row>
    <row r="87" spans="1:7" ht="15.75" customHeight="1">
      <c r="A87" s="4"/>
      <c r="B87" s="27"/>
      <c r="C87" s="14"/>
      <c r="D87" s="28"/>
      <c r="E87" s="28"/>
      <c r="F87" s="28"/>
      <c r="G87" s="28"/>
    </row>
    <row r="88" spans="1:7" ht="15.75" customHeight="1">
      <c r="A88" s="4"/>
      <c r="B88" s="41" t="s">
        <v>138</v>
      </c>
      <c r="C88" s="41"/>
      <c r="D88" s="26">
        <f>SUM(D86)</f>
        <v>1089</v>
      </c>
      <c r="E88" s="26">
        <f>SUM(E86)</f>
        <v>386</v>
      </c>
      <c r="F88" s="26">
        <f>E88-D88</f>
        <v>-703</v>
      </c>
      <c r="G88" s="26">
        <f>IF(D88=0,0,E88/D88)*100</f>
        <v>35.44536271808999</v>
      </c>
    </row>
    <row r="89" spans="1:7" ht="16.5" customHeight="1">
      <c r="A89" s="4"/>
      <c r="B89" s="27"/>
      <c r="C89" s="14"/>
      <c r="D89" s="28"/>
      <c r="E89" s="28"/>
      <c r="F89" s="28"/>
      <c r="G89" s="28"/>
    </row>
    <row r="90" spans="1:7" ht="16.5" customHeight="1">
      <c r="A90" s="4"/>
      <c r="B90" s="27"/>
      <c r="C90" s="14"/>
      <c r="D90" s="28"/>
      <c r="E90" s="28"/>
      <c r="F90" s="28"/>
      <c r="G90" s="28"/>
    </row>
    <row r="91" spans="1:7" ht="16.5" customHeight="1">
      <c r="A91" s="4"/>
      <c r="B91" s="38" t="s">
        <v>139</v>
      </c>
      <c r="C91" s="38"/>
      <c r="D91" s="38"/>
      <c r="E91" s="38"/>
      <c r="F91" s="38"/>
      <c r="G91" s="38"/>
    </row>
    <row r="92" spans="1:7" ht="16.5" customHeight="1">
      <c r="A92" s="4"/>
      <c r="B92" s="39" t="s">
        <v>140</v>
      </c>
      <c r="C92" s="39"/>
      <c r="D92" s="39"/>
      <c r="E92" s="39"/>
      <c r="F92" s="39"/>
      <c r="G92" s="39"/>
    </row>
    <row r="93" spans="1:7" ht="16.5" customHeight="1">
      <c r="A93" s="4"/>
      <c r="B93" s="40" t="s">
        <v>141</v>
      </c>
      <c r="C93" s="40"/>
      <c r="D93" s="40"/>
      <c r="E93" s="40"/>
      <c r="F93" s="40"/>
      <c r="G93" s="40"/>
    </row>
    <row r="94" spans="1:7" ht="16.5" customHeight="1">
      <c r="A94" s="4"/>
      <c r="B94" s="24" t="s">
        <v>66</v>
      </c>
      <c r="C94" s="23"/>
      <c r="D94" s="23"/>
      <c r="E94" s="23"/>
      <c r="F94" s="23"/>
      <c r="G94" s="23"/>
    </row>
    <row r="95" spans="1:9" ht="16.5" customHeight="1">
      <c r="A95" s="4"/>
      <c r="B95" s="25" t="s">
        <v>91</v>
      </c>
      <c r="C95" s="18" t="s">
        <v>92</v>
      </c>
      <c r="D95" s="26">
        <v>4502</v>
      </c>
      <c r="E95" s="26">
        <v>2316</v>
      </c>
      <c r="F95" s="26">
        <f>E95-D95</f>
        <v>-2186</v>
      </c>
      <c r="G95" s="26">
        <f>IF(D95=0,0,E95/D95)*100</f>
        <v>51.443802754331415</v>
      </c>
      <c r="H95" s="1">
        <v>4502</v>
      </c>
      <c r="I95" s="1">
        <v>2316</v>
      </c>
    </row>
    <row r="96" spans="1:9" ht="16.5" customHeight="1">
      <c r="A96" s="4"/>
      <c r="B96" s="25" t="s">
        <v>101</v>
      </c>
      <c r="C96" s="18" t="s">
        <v>102</v>
      </c>
      <c r="D96" s="26">
        <v>2870</v>
      </c>
      <c r="E96" s="26">
        <v>2316</v>
      </c>
      <c r="F96" s="26">
        <f>E96-D96</f>
        <v>-554</v>
      </c>
      <c r="G96" s="26">
        <f>IF(D96=0,0,E96/D96)*100</f>
        <v>80.69686411149826</v>
      </c>
      <c r="H96" s="1">
        <v>0</v>
      </c>
      <c r="I96" s="1">
        <v>0</v>
      </c>
    </row>
    <row r="97" spans="1:9" ht="16.5" customHeight="1">
      <c r="A97" s="4"/>
      <c r="B97" s="25" t="s">
        <v>105</v>
      </c>
      <c r="C97" s="18" t="s">
        <v>106</v>
      </c>
      <c r="D97" s="26">
        <v>1632</v>
      </c>
      <c r="E97" s="26">
        <v>0</v>
      </c>
      <c r="F97" s="26">
        <f>E97-D97</f>
        <v>-1632</v>
      </c>
      <c r="G97" s="26">
        <f>IF(D97=0,0,E97/D97)*100</f>
        <v>0</v>
      </c>
      <c r="H97" s="1">
        <v>0</v>
      </c>
      <c r="I97" s="1">
        <v>0</v>
      </c>
    </row>
    <row r="98" spans="1:7" ht="15.75" customHeight="1">
      <c r="A98" s="4"/>
      <c r="B98" s="41" t="s">
        <v>119</v>
      </c>
      <c r="C98" s="41"/>
      <c r="D98" s="26">
        <f>SUM(H95:H97)</f>
        <v>4502</v>
      </c>
      <c r="E98" s="26">
        <f>SUM(I95:I97)</f>
        <v>2316</v>
      </c>
      <c r="F98" s="26">
        <f>E98-D98</f>
        <v>-2186</v>
      </c>
      <c r="G98" s="26">
        <f>IF(D98=0,0,E98/D98)*100</f>
        <v>51.443802754331415</v>
      </c>
    </row>
    <row r="99" spans="1:7" ht="15.75" customHeight="1">
      <c r="A99" s="4"/>
      <c r="B99" s="27"/>
      <c r="C99" s="14"/>
      <c r="D99" s="28"/>
      <c r="E99" s="28"/>
      <c r="F99" s="28"/>
      <c r="G99" s="28"/>
    </row>
    <row r="100" spans="1:7" ht="15.75" customHeight="1">
      <c r="A100" s="4"/>
      <c r="B100" s="41" t="s">
        <v>142</v>
      </c>
      <c r="C100" s="41"/>
      <c r="D100" s="26">
        <f>SUM(D98)</f>
        <v>4502</v>
      </c>
      <c r="E100" s="26">
        <f>SUM(E98)</f>
        <v>2316</v>
      </c>
      <c r="F100" s="26">
        <f>E100-D100</f>
        <v>-2186</v>
      </c>
      <c r="G100" s="26">
        <f>IF(D100=0,0,E100/D100)*100</f>
        <v>51.443802754331415</v>
      </c>
    </row>
    <row r="101" spans="1:7" ht="15.75" customHeight="1">
      <c r="A101" s="4"/>
      <c r="B101" s="27"/>
      <c r="C101" s="14"/>
      <c r="D101" s="28"/>
      <c r="E101" s="28"/>
      <c r="F101" s="28"/>
      <c r="G101" s="28"/>
    </row>
    <row r="102" spans="1:7" ht="15.75" customHeight="1">
      <c r="A102" s="4"/>
      <c r="B102" s="41" t="s">
        <v>143</v>
      </c>
      <c r="C102" s="41"/>
      <c r="D102" s="26">
        <f>SUM(D100)</f>
        <v>4502</v>
      </c>
      <c r="E102" s="26">
        <f>SUM(E100)</f>
        <v>2316</v>
      </c>
      <c r="F102" s="26">
        <f>E102-D102</f>
        <v>-2186</v>
      </c>
      <c r="G102" s="26">
        <f>IF(D102=0,0,E102/D102)*100</f>
        <v>51.443802754331415</v>
      </c>
    </row>
    <row r="103" spans="1:7" ht="15.75" customHeight="1">
      <c r="A103" s="4"/>
      <c r="B103" s="27"/>
      <c r="C103" s="14"/>
      <c r="D103" s="28"/>
      <c r="E103" s="28"/>
      <c r="F103" s="28"/>
      <c r="G103" s="28"/>
    </row>
    <row r="104" spans="1:7" ht="15.75" customHeight="1">
      <c r="A104" s="4"/>
      <c r="B104" s="41" t="s">
        <v>144</v>
      </c>
      <c r="C104" s="41"/>
      <c r="D104" s="26">
        <f>SUM(D102)</f>
        <v>4502</v>
      </c>
      <c r="E104" s="26">
        <f>SUM(E102)</f>
        <v>2316</v>
      </c>
      <c r="F104" s="26">
        <f>E104-D104</f>
        <v>-2186</v>
      </c>
      <c r="G104" s="26">
        <f>IF(D104=0,0,E104/D104)*100</f>
        <v>51.443802754331415</v>
      </c>
    </row>
    <row r="105" spans="1:7" ht="16.5" customHeight="1">
      <c r="A105" s="4"/>
      <c r="B105" s="27"/>
      <c r="C105" s="14"/>
      <c r="D105" s="28"/>
      <c r="E105" s="28"/>
      <c r="F105" s="28"/>
      <c r="G105" s="28"/>
    </row>
    <row r="106" spans="1:7" ht="16.5" customHeight="1">
      <c r="A106" s="4"/>
      <c r="B106" s="27"/>
      <c r="C106" s="14"/>
      <c r="D106" s="28"/>
      <c r="E106" s="28"/>
      <c r="F106" s="28"/>
      <c r="G106" s="28"/>
    </row>
    <row r="107" spans="1:7" ht="16.5" customHeight="1">
      <c r="A107" s="4"/>
      <c r="B107" s="27"/>
      <c r="C107" s="14"/>
      <c r="D107" s="28"/>
      <c r="E107" s="28"/>
      <c r="F107" s="28"/>
      <c r="G107" s="28"/>
    </row>
    <row r="108" spans="1:7" ht="16.5" customHeight="1">
      <c r="A108" s="4"/>
      <c r="B108" s="21"/>
      <c r="C108" s="14" t="s">
        <v>26</v>
      </c>
      <c r="D108" s="26">
        <f>SUM(D71,D88,D104)</f>
        <v>2357804</v>
      </c>
      <c r="E108" s="26">
        <f>SUM(E71,E88,E104)</f>
        <v>1535711</v>
      </c>
      <c r="F108" s="26">
        <f>E108-D108</f>
        <v>-822093</v>
      </c>
      <c r="G108" s="26">
        <f>IF(D108=0,0,E108/D108)*100</f>
        <v>65.13310690795333</v>
      </c>
    </row>
  </sheetData>
  <sheetProtection selectLockedCells="1" selectUnlockedCells="1"/>
  <mergeCells count="30">
    <mergeCell ref="B92:G92"/>
    <mergeCell ref="B93:G93"/>
    <mergeCell ref="B98:C98"/>
    <mergeCell ref="B100:C100"/>
    <mergeCell ref="B102:C102"/>
    <mergeCell ref="B104:C104"/>
    <mergeCell ref="B76:G76"/>
    <mergeCell ref="B82:C82"/>
    <mergeCell ref="B84:C84"/>
    <mergeCell ref="B86:C86"/>
    <mergeCell ref="B88:C88"/>
    <mergeCell ref="B91:G91"/>
    <mergeCell ref="B65:C65"/>
    <mergeCell ref="B67:C67"/>
    <mergeCell ref="B69:C69"/>
    <mergeCell ref="B71:C71"/>
    <mergeCell ref="B74:G74"/>
    <mergeCell ref="B75:G75"/>
    <mergeCell ref="B42:C42"/>
    <mergeCell ref="B44:C44"/>
    <mergeCell ref="B46:G46"/>
    <mergeCell ref="B57:C57"/>
    <mergeCell ref="B59:C59"/>
    <mergeCell ref="B61:G61"/>
    <mergeCell ref="B2:G2"/>
    <mergeCell ref="B3:G3"/>
    <mergeCell ref="B8:G8"/>
    <mergeCell ref="B9:G9"/>
    <mergeCell ref="B10:G10"/>
    <mergeCell ref="B38:C38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27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30"/>
      <c r="B8" s="38" t="s">
        <v>64</v>
      </c>
      <c r="C8" s="38"/>
      <c r="D8" s="38"/>
      <c r="E8" s="38"/>
      <c r="F8" s="38"/>
      <c r="G8" s="38"/>
    </row>
    <row r="9" spans="1:7" ht="16.5" customHeight="1">
      <c r="A9" s="30"/>
      <c r="B9" s="39" t="s">
        <v>29</v>
      </c>
      <c r="C9" s="39"/>
      <c r="D9" s="39"/>
      <c r="E9" s="39"/>
      <c r="F9" s="39"/>
      <c r="G9" s="39"/>
    </row>
    <row r="10" spans="1:7" ht="16.5" customHeight="1">
      <c r="A10" s="30"/>
      <c r="B10" s="40" t="s">
        <v>65</v>
      </c>
      <c r="C10" s="40"/>
      <c r="D10" s="40"/>
      <c r="E10" s="40"/>
      <c r="F10" s="40"/>
      <c r="G10" s="40"/>
    </row>
    <row r="11" spans="1:11" ht="16.5" customHeight="1">
      <c r="A11" s="30"/>
      <c r="B11" s="25" t="s">
        <v>145</v>
      </c>
      <c r="C11" s="18" t="s">
        <v>68</v>
      </c>
      <c r="D11" s="31">
        <v>64</v>
      </c>
      <c r="E11" s="31">
        <v>66</v>
      </c>
      <c r="F11" s="31">
        <f>E11-D11</f>
        <v>2</v>
      </c>
      <c r="G11" s="31">
        <f>IF(D11=0,0,E11/D11)*100</f>
        <v>103.125</v>
      </c>
      <c r="H11" s="4">
        <v>64</v>
      </c>
      <c r="I11" s="1">
        <v>66</v>
      </c>
      <c r="J11" s="1">
        <f>IF(C11="0100",H11,0)</f>
        <v>64</v>
      </c>
      <c r="K11" s="1">
        <f>IF(C11="0100",I11,0)</f>
        <v>66</v>
      </c>
    </row>
    <row r="12" spans="1:11" ht="16.5" customHeight="1">
      <c r="A12" s="30"/>
      <c r="B12" s="25" t="s">
        <v>146</v>
      </c>
      <c r="C12" s="18" t="s">
        <v>147</v>
      </c>
      <c r="D12" s="31">
        <v>64</v>
      </c>
      <c r="E12" s="31">
        <v>66</v>
      </c>
      <c r="F12" s="31">
        <f>E12-D12</f>
        <v>2</v>
      </c>
      <c r="G12" s="31">
        <f>IF(D12=0,0,E12/D12)*100</f>
        <v>103.125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30"/>
      <c r="B13" s="25" t="s">
        <v>148</v>
      </c>
      <c r="C13" s="18" t="s">
        <v>149</v>
      </c>
      <c r="D13" s="31">
        <v>575</v>
      </c>
      <c r="E13" s="31">
        <v>599</v>
      </c>
      <c r="F13" s="31">
        <f>E13-D13</f>
        <v>24</v>
      </c>
      <c r="G13" s="31">
        <f>IF(D13=0,0,E13/D13)*100</f>
        <v>104.17391304347825</v>
      </c>
      <c r="H13" s="4">
        <v>575</v>
      </c>
      <c r="I13" s="1">
        <v>599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41" t="s">
        <v>126</v>
      </c>
      <c r="C14" s="41"/>
      <c r="D14" s="31">
        <f>SUM(J11:J13)</f>
        <v>64</v>
      </c>
      <c r="E14" s="31">
        <f>SUM(K11:K13)</f>
        <v>66</v>
      </c>
      <c r="F14" s="31">
        <f>E14-D14</f>
        <v>2</v>
      </c>
      <c r="G14" s="31">
        <f>IF(D14=0,0,E14/D14)*100</f>
        <v>103.125</v>
      </c>
    </row>
    <row r="15" spans="1:7" ht="15.75" customHeight="1">
      <c r="A15" s="4"/>
      <c r="B15" s="27"/>
      <c r="C15" s="14"/>
      <c r="D15" s="28"/>
      <c r="E15" s="28"/>
      <c r="F15" s="28"/>
      <c r="G15" s="28"/>
    </row>
    <row r="16" spans="1:7" ht="16.5" customHeight="1">
      <c r="A16" s="30"/>
      <c r="B16" s="40" t="s">
        <v>127</v>
      </c>
      <c r="C16" s="40"/>
      <c r="D16" s="40"/>
      <c r="E16" s="40"/>
      <c r="F16" s="40"/>
      <c r="G16" s="40"/>
    </row>
    <row r="17" spans="1:11" ht="16.5" customHeight="1">
      <c r="A17" s="30"/>
      <c r="B17" s="25" t="s">
        <v>145</v>
      </c>
      <c r="C17" s="18" t="s">
        <v>68</v>
      </c>
      <c r="D17" s="31">
        <v>3</v>
      </c>
      <c r="E17" s="31">
        <v>3</v>
      </c>
      <c r="F17" s="31">
        <f>E17-D17</f>
        <v>0</v>
      </c>
      <c r="G17" s="31">
        <f>IF(D17=0,0,E17/D17)*100</f>
        <v>100</v>
      </c>
      <c r="H17" s="4">
        <v>3</v>
      </c>
      <c r="I17" s="1">
        <v>3</v>
      </c>
      <c r="J17" s="1">
        <f>IF(C17="0100",H17,0)</f>
        <v>3</v>
      </c>
      <c r="K17" s="1">
        <f>IF(C17="0100",I17,0)</f>
        <v>3</v>
      </c>
    </row>
    <row r="18" spans="1:11" ht="16.5" customHeight="1">
      <c r="A18" s="30"/>
      <c r="B18" s="25" t="s">
        <v>146</v>
      </c>
      <c r="C18" s="18" t="s">
        <v>147</v>
      </c>
      <c r="D18" s="31">
        <v>3</v>
      </c>
      <c r="E18" s="31">
        <v>3</v>
      </c>
      <c r="F18" s="31">
        <f>E18-D18</f>
        <v>0</v>
      </c>
      <c r="G18" s="31">
        <f>IF(D18=0,0,E18/D18)*100</f>
        <v>100</v>
      </c>
      <c r="H18" s="4">
        <v>0</v>
      </c>
      <c r="I18" s="1">
        <v>0</v>
      </c>
      <c r="J18" s="1">
        <f>IF(C18="0100",H18,0)</f>
        <v>0</v>
      </c>
      <c r="K18" s="1">
        <f>IF(C18="0100",I18,0)</f>
        <v>0</v>
      </c>
    </row>
    <row r="19" spans="1:7" ht="15.75" customHeight="1">
      <c r="A19" s="4"/>
      <c r="B19" s="41" t="s">
        <v>128</v>
      </c>
      <c r="C19" s="41"/>
      <c r="D19" s="31">
        <f>SUM(J17:J18)</f>
        <v>3</v>
      </c>
      <c r="E19" s="31">
        <f>SUM(K17:K18)</f>
        <v>3</v>
      </c>
      <c r="F19" s="31">
        <f>E19-D19</f>
        <v>0</v>
      </c>
      <c r="G19" s="31">
        <f>IF(D19=0,0,E19/D19)*100</f>
        <v>100</v>
      </c>
    </row>
    <row r="20" spans="1:7" ht="15.75" customHeight="1">
      <c r="A20" s="4"/>
      <c r="B20" s="27"/>
      <c r="C20" s="14"/>
      <c r="D20" s="28"/>
      <c r="E20" s="28"/>
      <c r="F20" s="28"/>
      <c r="G20" s="28"/>
    </row>
    <row r="21" spans="1:7" ht="15.75" customHeight="1">
      <c r="A21" s="4"/>
      <c r="B21" s="41" t="s">
        <v>133</v>
      </c>
      <c r="C21" s="41"/>
      <c r="D21" s="31">
        <f>SUM(D14,D19)</f>
        <v>67</v>
      </c>
      <c r="E21" s="31">
        <f>SUM(E14,E19)</f>
        <v>69</v>
      </c>
      <c r="F21" s="31">
        <f>E21-D21</f>
        <v>2</v>
      </c>
      <c r="G21" s="31">
        <f>IF(D21=0,0,E21/D21)*100</f>
        <v>102.98507462686568</v>
      </c>
    </row>
    <row r="22" spans="1:7" ht="15.75" customHeight="1">
      <c r="A22" s="4"/>
      <c r="B22" s="27"/>
      <c r="C22" s="14"/>
      <c r="D22" s="28"/>
      <c r="E22" s="28"/>
      <c r="F22" s="28"/>
      <c r="G22" s="28"/>
    </row>
    <row r="23" spans="1:7" ht="15.75" customHeight="1">
      <c r="A23" s="4"/>
      <c r="B23" s="41" t="s">
        <v>134</v>
      </c>
      <c r="C23" s="41"/>
      <c r="D23" s="31">
        <f>SUM(D21)</f>
        <v>67</v>
      </c>
      <c r="E23" s="31">
        <f>SUM(E21)</f>
        <v>69</v>
      </c>
      <c r="F23" s="31">
        <f>E23-D23</f>
        <v>2</v>
      </c>
      <c r="G23" s="31">
        <f>IF(D23=0,0,E23/D23)*100</f>
        <v>102.98507462686568</v>
      </c>
    </row>
    <row r="24" spans="1:7" ht="16.5" customHeight="1">
      <c r="A24" s="4"/>
      <c r="B24" s="27"/>
      <c r="C24" s="14"/>
      <c r="D24" s="28"/>
      <c r="E24" s="28"/>
      <c r="F24" s="28"/>
      <c r="G24" s="28"/>
    </row>
    <row r="25" spans="1:7" ht="16.5" customHeight="1">
      <c r="A25" s="4"/>
      <c r="B25" s="27"/>
      <c r="C25" s="14"/>
      <c r="D25" s="28"/>
      <c r="E25" s="28"/>
      <c r="F25" s="28"/>
      <c r="G25" s="28"/>
    </row>
    <row r="26" spans="1:7" ht="16.5" customHeight="1">
      <c r="A26" s="4"/>
      <c r="B26" s="27"/>
      <c r="C26" s="14"/>
      <c r="D26" s="28"/>
      <c r="E26" s="28"/>
      <c r="F26" s="28"/>
      <c r="G26" s="28"/>
    </row>
    <row r="27" spans="1:7" ht="16.5" customHeight="1">
      <c r="A27" s="32"/>
      <c r="B27" s="21"/>
      <c r="C27" s="14" t="s">
        <v>26</v>
      </c>
      <c r="D27" s="31">
        <f>SUM(D23)</f>
        <v>67</v>
      </c>
      <c r="E27" s="31">
        <f>SUM(E23)</f>
        <v>69</v>
      </c>
      <c r="F27" s="31">
        <f>E27-D27</f>
        <v>2</v>
      </c>
      <c r="G27" s="31">
        <f>IF(D27=0,0,E27/D27)*100</f>
        <v>102.98507462686568</v>
      </c>
    </row>
    <row r="28" ht="16.5" customHeight="1"/>
    <row r="29" ht="16.5" customHeight="1"/>
    <row r="30" ht="16.5" customHeight="1"/>
  </sheetData>
  <sheetProtection selectLockedCells="1" selectUnlockedCells="1"/>
  <mergeCells count="10">
    <mergeCell ref="B16:G16"/>
    <mergeCell ref="B19:C19"/>
    <mergeCell ref="B21:C21"/>
    <mergeCell ref="B23:C23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2" t="s">
        <v>150</v>
      </c>
      <c r="C8" s="42"/>
      <c r="D8" s="42"/>
      <c r="E8" s="42"/>
      <c r="F8" s="42"/>
      <c r="G8" s="42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8" t="s">
        <v>64</v>
      </c>
      <c r="C10" s="38"/>
      <c r="D10" s="38"/>
      <c r="E10" s="38"/>
      <c r="F10" s="38"/>
      <c r="G10" s="38"/>
    </row>
    <row r="11" spans="1:7" ht="16.5" customHeight="1">
      <c r="A11" s="4"/>
      <c r="B11" s="22" t="s">
        <v>66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67</v>
      </c>
      <c r="C12" s="18" t="s">
        <v>68</v>
      </c>
      <c r="D12" s="26">
        <v>1540079</v>
      </c>
      <c r="E12" s="26">
        <v>866286</v>
      </c>
      <c r="F12" s="26">
        <f aca="true" t="shared" si="0" ref="F12:F39">E12-D12</f>
        <v>-673793</v>
      </c>
      <c r="G12" s="26">
        <f aca="true" t="shared" si="1" ref="G12:G39">IF(D12=0,0,E12/D12)*100</f>
        <v>56.24945213849419</v>
      </c>
      <c r="H12" s="1">
        <v>1540079</v>
      </c>
      <c r="I12" s="1">
        <v>866286</v>
      </c>
      <c r="J12" s="1">
        <f aca="true" t="shared" si="2" ref="J12:J38">IF(L12="Рекапитулация по функции: Натурални",IF(C12="0100",H12,0),H12)</f>
        <v>1540079</v>
      </c>
      <c r="K12" s="33">
        <f aca="true" t="shared" si="3" ref="K12:K38">IF(L12="Рекапитулация по функции: Натурални",IF(C12="0100",I12,0),I12)</f>
        <v>866286</v>
      </c>
      <c r="L12" s="1" t="s">
        <v>150</v>
      </c>
    </row>
    <row r="13" spans="1:12" ht="16.5" customHeight="1">
      <c r="A13" s="4"/>
      <c r="B13" s="17" t="s">
        <v>69</v>
      </c>
      <c r="C13" s="18" t="s">
        <v>70</v>
      </c>
      <c r="D13" s="26">
        <v>1540079</v>
      </c>
      <c r="E13" s="26">
        <v>866286</v>
      </c>
      <c r="F13" s="26">
        <f t="shared" si="0"/>
        <v>-673793</v>
      </c>
      <c r="G13" s="26">
        <f t="shared" si="1"/>
        <v>56.24945213849419</v>
      </c>
      <c r="H13" s="1">
        <v>0</v>
      </c>
      <c r="I13" s="1">
        <v>0</v>
      </c>
      <c r="J13" s="1">
        <f t="shared" si="2"/>
        <v>0</v>
      </c>
      <c r="K13" s="33">
        <f t="shared" si="3"/>
        <v>0</v>
      </c>
      <c r="L13" s="1" t="s">
        <v>150</v>
      </c>
    </row>
    <row r="14" spans="1:12" ht="16.5" customHeight="1">
      <c r="A14" s="4"/>
      <c r="B14" s="17" t="s">
        <v>71</v>
      </c>
      <c r="C14" s="18" t="s">
        <v>72</v>
      </c>
      <c r="D14" s="26">
        <v>205371</v>
      </c>
      <c r="E14" s="26">
        <v>136557</v>
      </c>
      <c r="F14" s="26">
        <f t="shared" si="0"/>
        <v>-68814</v>
      </c>
      <c r="G14" s="26">
        <f t="shared" si="1"/>
        <v>66.49283491826986</v>
      </c>
      <c r="H14" s="1">
        <v>205371</v>
      </c>
      <c r="I14" s="1">
        <v>136557</v>
      </c>
      <c r="J14" s="1">
        <f t="shared" si="2"/>
        <v>205371</v>
      </c>
      <c r="K14" s="33">
        <f t="shared" si="3"/>
        <v>136557</v>
      </c>
      <c r="L14" s="1" t="s">
        <v>150</v>
      </c>
    </row>
    <row r="15" spans="1:12" ht="16.5" customHeight="1">
      <c r="A15" s="4"/>
      <c r="B15" s="17" t="s">
        <v>73</v>
      </c>
      <c r="C15" s="18" t="s">
        <v>74</v>
      </c>
      <c r="D15" s="26">
        <v>4486</v>
      </c>
      <c r="E15" s="26">
        <v>2374</v>
      </c>
      <c r="F15" s="26">
        <f t="shared" si="0"/>
        <v>-2112</v>
      </c>
      <c r="G15" s="26">
        <f t="shared" si="1"/>
        <v>52.92019616584931</v>
      </c>
      <c r="H15" s="1">
        <v>0</v>
      </c>
      <c r="I15" s="1">
        <v>0</v>
      </c>
      <c r="J15" s="1">
        <f t="shared" si="2"/>
        <v>0</v>
      </c>
      <c r="K15" s="33">
        <f t="shared" si="3"/>
        <v>0</v>
      </c>
      <c r="L15" s="1" t="s">
        <v>150</v>
      </c>
    </row>
    <row r="16" spans="1:12" ht="16.5" customHeight="1">
      <c r="A16" s="4"/>
      <c r="B16" s="17" t="s">
        <v>75</v>
      </c>
      <c r="C16" s="18" t="s">
        <v>76</v>
      </c>
      <c r="D16" s="26">
        <v>79207</v>
      </c>
      <c r="E16" s="26">
        <v>66220</v>
      </c>
      <c r="F16" s="26">
        <f t="shared" si="0"/>
        <v>-12987</v>
      </c>
      <c r="G16" s="26">
        <f t="shared" si="1"/>
        <v>83.60372189326701</v>
      </c>
      <c r="H16" s="1">
        <v>0</v>
      </c>
      <c r="I16" s="1">
        <v>0</v>
      </c>
      <c r="J16" s="1">
        <f t="shared" si="2"/>
        <v>0</v>
      </c>
      <c r="K16" s="33">
        <f t="shared" si="3"/>
        <v>0</v>
      </c>
      <c r="L16" s="1" t="s">
        <v>150</v>
      </c>
    </row>
    <row r="17" spans="1:12" ht="16.5" customHeight="1">
      <c r="A17" s="4"/>
      <c r="B17" s="17" t="s">
        <v>77</v>
      </c>
      <c r="C17" s="18" t="s">
        <v>78</v>
      </c>
      <c r="D17" s="26">
        <v>109678</v>
      </c>
      <c r="E17" s="26">
        <v>52815</v>
      </c>
      <c r="F17" s="26">
        <f t="shared" si="0"/>
        <v>-56863</v>
      </c>
      <c r="G17" s="26">
        <f t="shared" si="1"/>
        <v>48.15459800506938</v>
      </c>
      <c r="H17" s="1">
        <v>0</v>
      </c>
      <c r="I17" s="1">
        <v>0</v>
      </c>
      <c r="J17" s="1">
        <f t="shared" si="2"/>
        <v>0</v>
      </c>
      <c r="K17" s="33">
        <f t="shared" si="3"/>
        <v>0</v>
      </c>
      <c r="L17" s="1" t="s">
        <v>150</v>
      </c>
    </row>
    <row r="18" spans="1:12" ht="16.5" customHeight="1">
      <c r="A18" s="4"/>
      <c r="B18" s="17" t="s">
        <v>79</v>
      </c>
      <c r="C18" s="18" t="s">
        <v>80</v>
      </c>
      <c r="D18" s="26">
        <v>12000</v>
      </c>
      <c r="E18" s="26">
        <v>15148</v>
      </c>
      <c r="F18" s="26">
        <f t="shared" si="0"/>
        <v>3148</v>
      </c>
      <c r="G18" s="26">
        <f t="shared" si="1"/>
        <v>126.23333333333333</v>
      </c>
      <c r="H18" s="1">
        <v>0</v>
      </c>
      <c r="I18" s="1">
        <v>0</v>
      </c>
      <c r="J18" s="1">
        <f t="shared" si="2"/>
        <v>0</v>
      </c>
      <c r="K18" s="33">
        <f t="shared" si="3"/>
        <v>0</v>
      </c>
      <c r="L18" s="1" t="s">
        <v>150</v>
      </c>
    </row>
    <row r="19" spans="1:12" ht="16.5" customHeight="1">
      <c r="A19" s="4"/>
      <c r="B19" s="17" t="s">
        <v>81</v>
      </c>
      <c r="C19" s="18" t="s">
        <v>82</v>
      </c>
      <c r="D19" s="26">
        <v>355851</v>
      </c>
      <c r="E19" s="26">
        <v>199463</v>
      </c>
      <c r="F19" s="26">
        <f t="shared" si="0"/>
        <v>-156388</v>
      </c>
      <c r="G19" s="26">
        <f t="shared" si="1"/>
        <v>56.05239271492843</v>
      </c>
      <c r="H19" s="1">
        <v>355851</v>
      </c>
      <c r="I19" s="1">
        <v>199463</v>
      </c>
      <c r="J19" s="1">
        <f t="shared" si="2"/>
        <v>355851</v>
      </c>
      <c r="K19" s="33">
        <f t="shared" si="3"/>
        <v>199463</v>
      </c>
      <c r="L19" s="1" t="s">
        <v>150</v>
      </c>
    </row>
    <row r="20" spans="1:12" ht="16.5" customHeight="1">
      <c r="A20" s="4"/>
      <c r="B20" s="17" t="s">
        <v>83</v>
      </c>
      <c r="C20" s="18" t="s">
        <v>84</v>
      </c>
      <c r="D20" s="26">
        <v>178521</v>
      </c>
      <c r="E20" s="26">
        <v>100317</v>
      </c>
      <c r="F20" s="26">
        <f t="shared" si="0"/>
        <v>-78204</v>
      </c>
      <c r="G20" s="26">
        <f t="shared" si="1"/>
        <v>56.193389013057285</v>
      </c>
      <c r="H20" s="1">
        <v>0</v>
      </c>
      <c r="I20" s="1">
        <v>0</v>
      </c>
      <c r="J20" s="1">
        <f t="shared" si="2"/>
        <v>0</v>
      </c>
      <c r="K20" s="33">
        <f t="shared" si="3"/>
        <v>0</v>
      </c>
      <c r="L20" s="1" t="s">
        <v>150</v>
      </c>
    </row>
    <row r="21" spans="1:12" ht="16.5" customHeight="1">
      <c r="A21" s="4"/>
      <c r="B21" s="17" t="s">
        <v>85</v>
      </c>
      <c r="C21" s="18" t="s">
        <v>86</v>
      </c>
      <c r="D21" s="26">
        <v>58703</v>
      </c>
      <c r="E21" s="26">
        <v>32935</v>
      </c>
      <c r="F21" s="26">
        <f t="shared" si="0"/>
        <v>-25768</v>
      </c>
      <c r="G21" s="26">
        <f t="shared" si="1"/>
        <v>56.10445803451272</v>
      </c>
      <c r="H21" s="1">
        <v>0</v>
      </c>
      <c r="I21" s="1">
        <v>0</v>
      </c>
      <c r="J21" s="1">
        <f t="shared" si="2"/>
        <v>0</v>
      </c>
      <c r="K21" s="33">
        <f t="shared" si="3"/>
        <v>0</v>
      </c>
      <c r="L21" s="1" t="s">
        <v>150</v>
      </c>
    </row>
    <row r="22" spans="1:12" ht="16.5" customHeight="1">
      <c r="A22" s="4"/>
      <c r="B22" s="17" t="s">
        <v>87</v>
      </c>
      <c r="C22" s="18" t="s">
        <v>88</v>
      </c>
      <c r="D22" s="26">
        <v>74766</v>
      </c>
      <c r="E22" s="26">
        <v>43191</v>
      </c>
      <c r="F22" s="26">
        <f t="shared" si="0"/>
        <v>-31575</v>
      </c>
      <c r="G22" s="26">
        <f t="shared" si="1"/>
        <v>57.76823689912527</v>
      </c>
      <c r="H22" s="1">
        <v>0</v>
      </c>
      <c r="I22" s="1">
        <v>0</v>
      </c>
      <c r="J22" s="1">
        <f t="shared" si="2"/>
        <v>0</v>
      </c>
      <c r="K22" s="33">
        <f t="shared" si="3"/>
        <v>0</v>
      </c>
      <c r="L22" s="1" t="s">
        <v>150</v>
      </c>
    </row>
    <row r="23" spans="1:12" ht="16.5" customHeight="1">
      <c r="A23" s="4"/>
      <c r="B23" s="17" t="s">
        <v>89</v>
      </c>
      <c r="C23" s="18" t="s">
        <v>90</v>
      </c>
      <c r="D23" s="26">
        <v>43861</v>
      </c>
      <c r="E23" s="26">
        <v>23020</v>
      </c>
      <c r="F23" s="26">
        <f t="shared" si="0"/>
        <v>-20841</v>
      </c>
      <c r="G23" s="26">
        <f t="shared" si="1"/>
        <v>52.48398349330841</v>
      </c>
      <c r="H23" s="1">
        <v>0</v>
      </c>
      <c r="I23" s="1">
        <v>0</v>
      </c>
      <c r="J23" s="1">
        <f t="shared" si="2"/>
        <v>0</v>
      </c>
      <c r="K23" s="33">
        <f t="shared" si="3"/>
        <v>0</v>
      </c>
      <c r="L23" s="1" t="s">
        <v>150</v>
      </c>
    </row>
    <row r="24" spans="1:12" ht="16.5" customHeight="1">
      <c r="A24" s="4"/>
      <c r="B24" s="17" t="s">
        <v>91</v>
      </c>
      <c r="C24" s="18" t="s">
        <v>92</v>
      </c>
      <c r="D24" s="26">
        <v>227480</v>
      </c>
      <c r="E24" s="26">
        <v>307113</v>
      </c>
      <c r="F24" s="26">
        <f t="shared" si="0"/>
        <v>79633</v>
      </c>
      <c r="G24" s="26">
        <f t="shared" si="1"/>
        <v>135.0065939862845</v>
      </c>
      <c r="H24" s="1">
        <v>227480</v>
      </c>
      <c r="I24" s="1">
        <v>307113</v>
      </c>
      <c r="J24" s="1">
        <f t="shared" si="2"/>
        <v>227480</v>
      </c>
      <c r="K24" s="33">
        <f t="shared" si="3"/>
        <v>307113</v>
      </c>
      <c r="L24" s="1" t="s">
        <v>150</v>
      </c>
    </row>
    <row r="25" spans="1:12" ht="16.5" customHeight="1">
      <c r="A25" s="4"/>
      <c r="B25" s="17" t="s">
        <v>93</v>
      </c>
      <c r="C25" s="18" t="s">
        <v>94</v>
      </c>
      <c r="D25" s="26">
        <v>52390</v>
      </c>
      <c r="E25" s="26">
        <v>23904</v>
      </c>
      <c r="F25" s="26">
        <f t="shared" si="0"/>
        <v>-28486</v>
      </c>
      <c r="G25" s="26">
        <f t="shared" si="1"/>
        <v>45.62702805878985</v>
      </c>
      <c r="H25" s="1">
        <v>0</v>
      </c>
      <c r="I25" s="1">
        <v>0</v>
      </c>
      <c r="J25" s="1">
        <f t="shared" si="2"/>
        <v>0</v>
      </c>
      <c r="K25" s="33">
        <f t="shared" si="3"/>
        <v>0</v>
      </c>
      <c r="L25" s="1" t="s">
        <v>150</v>
      </c>
    </row>
    <row r="26" spans="1:12" ht="16.5" customHeight="1">
      <c r="A26" s="4"/>
      <c r="B26" s="17" t="s">
        <v>95</v>
      </c>
      <c r="C26" s="18" t="s">
        <v>96</v>
      </c>
      <c r="D26" s="26">
        <v>3000</v>
      </c>
      <c r="E26" s="26">
        <v>1900</v>
      </c>
      <c r="F26" s="26">
        <f t="shared" si="0"/>
        <v>-1100</v>
      </c>
      <c r="G26" s="26">
        <f t="shared" si="1"/>
        <v>63.33333333333333</v>
      </c>
      <c r="H26" s="1">
        <v>0</v>
      </c>
      <c r="I26" s="1">
        <v>0</v>
      </c>
      <c r="J26" s="1">
        <f t="shared" si="2"/>
        <v>0</v>
      </c>
      <c r="K26" s="33">
        <f t="shared" si="3"/>
        <v>0</v>
      </c>
      <c r="L26" s="1" t="s">
        <v>150</v>
      </c>
    </row>
    <row r="27" spans="1:12" ht="16.5" customHeight="1">
      <c r="A27" s="4"/>
      <c r="B27" s="17" t="s">
        <v>97</v>
      </c>
      <c r="C27" s="18" t="s">
        <v>98</v>
      </c>
      <c r="D27" s="26">
        <v>7700</v>
      </c>
      <c r="E27" s="26">
        <v>7435</v>
      </c>
      <c r="F27" s="26">
        <f t="shared" si="0"/>
        <v>-265</v>
      </c>
      <c r="G27" s="26">
        <f t="shared" si="1"/>
        <v>96.55844155844156</v>
      </c>
      <c r="H27" s="1">
        <v>0</v>
      </c>
      <c r="I27" s="1">
        <v>0</v>
      </c>
      <c r="J27" s="1">
        <f t="shared" si="2"/>
        <v>0</v>
      </c>
      <c r="K27" s="33">
        <f t="shared" si="3"/>
        <v>0</v>
      </c>
      <c r="L27" s="1" t="s">
        <v>150</v>
      </c>
    </row>
    <row r="28" spans="1:12" ht="16.5" customHeight="1">
      <c r="A28" s="4"/>
      <c r="B28" s="17" t="s">
        <v>99</v>
      </c>
      <c r="C28" s="18" t="s">
        <v>100</v>
      </c>
      <c r="D28" s="26">
        <v>3000</v>
      </c>
      <c r="E28" s="26">
        <v>2013</v>
      </c>
      <c r="F28" s="26">
        <f t="shared" si="0"/>
        <v>-987</v>
      </c>
      <c r="G28" s="26">
        <f t="shared" si="1"/>
        <v>67.10000000000001</v>
      </c>
      <c r="H28" s="1">
        <v>0</v>
      </c>
      <c r="I28" s="1">
        <v>0</v>
      </c>
      <c r="J28" s="1">
        <f t="shared" si="2"/>
        <v>0</v>
      </c>
      <c r="K28" s="33">
        <f t="shared" si="3"/>
        <v>0</v>
      </c>
      <c r="L28" s="1" t="s">
        <v>150</v>
      </c>
    </row>
    <row r="29" spans="1:12" ht="16.5" customHeight="1">
      <c r="A29" s="4"/>
      <c r="B29" s="17" t="s">
        <v>101</v>
      </c>
      <c r="C29" s="18" t="s">
        <v>102</v>
      </c>
      <c r="D29" s="26">
        <v>40706</v>
      </c>
      <c r="E29" s="26">
        <v>117306</v>
      </c>
      <c r="F29" s="26">
        <f t="shared" si="0"/>
        <v>76600</v>
      </c>
      <c r="G29" s="26">
        <f t="shared" si="1"/>
        <v>288.1786468825235</v>
      </c>
      <c r="H29" s="1">
        <v>0</v>
      </c>
      <c r="I29" s="1">
        <v>0</v>
      </c>
      <c r="J29" s="1">
        <f t="shared" si="2"/>
        <v>0</v>
      </c>
      <c r="K29" s="33">
        <f t="shared" si="3"/>
        <v>0</v>
      </c>
      <c r="L29" s="1" t="s">
        <v>150</v>
      </c>
    </row>
    <row r="30" spans="1:12" ht="16.5" customHeight="1">
      <c r="A30" s="4"/>
      <c r="B30" s="17" t="s">
        <v>103</v>
      </c>
      <c r="C30" s="18" t="s">
        <v>104</v>
      </c>
      <c r="D30" s="26">
        <v>46000</v>
      </c>
      <c r="E30" s="26">
        <v>42759</v>
      </c>
      <c r="F30" s="26">
        <f t="shared" si="0"/>
        <v>-3241</v>
      </c>
      <c r="G30" s="26">
        <f t="shared" si="1"/>
        <v>92.95434782608696</v>
      </c>
      <c r="H30" s="1">
        <v>0</v>
      </c>
      <c r="I30" s="1">
        <v>0</v>
      </c>
      <c r="J30" s="1">
        <f t="shared" si="2"/>
        <v>0</v>
      </c>
      <c r="K30" s="33">
        <f t="shared" si="3"/>
        <v>0</v>
      </c>
      <c r="L30" s="1" t="s">
        <v>150</v>
      </c>
    </row>
    <row r="31" spans="1:12" ht="16.5" customHeight="1">
      <c r="A31" s="4"/>
      <c r="B31" s="17" t="s">
        <v>105</v>
      </c>
      <c r="C31" s="18" t="s">
        <v>106</v>
      </c>
      <c r="D31" s="26">
        <v>27703</v>
      </c>
      <c r="E31" s="26">
        <v>41196</v>
      </c>
      <c r="F31" s="26">
        <f t="shared" si="0"/>
        <v>13493</v>
      </c>
      <c r="G31" s="26">
        <f t="shared" si="1"/>
        <v>148.7059163267516</v>
      </c>
      <c r="H31" s="1">
        <v>0</v>
      </c>
      <c r="I31" s="1">
        <v>0</v>
      </c>
      <c r="J31" s="1">
        <f t="shared" si="2"/>
        <v>0</v>
      </c>
      <c r="K31" s="33">
        <f t="shared" si="3"/>
        <v>0</v>
      </c>
      <c r="L31" s="1" t="s">
        <v>150</v>
      </c>
    </row>
    <row r="32" spans="1:12" ht="16.5" customHeight="1">
      <c r="A32" s="4"/>
      <c r="B32" s="17" t="s">
        <v>107</v>
      </c>
      <c r="C32" s="18" t="s">
        <v>108</v>
      </c>
      <c r="D32" s="26">
        <v>21146</v>
      </c>
      <c r="E32" s="26">
        <v>66930</v>
      </c>
      <c r="F32" s="26">
        <f t="shared" si="0"/>
        <v>45784</v>
      </c>
      <c r="G32" s="26">
        <f t="shared" si="1"/>
        <v>316.5137614678899</v>
      </c>
      <c r="H32" s="1">
        <v>0</v>
      </c>
      <c r="I32" s="1">
        <v>0</v>
      </c>
      <c r="J32" s="1">
        <f t="shared" si="2"/>
        <v>0</v>
      </c>
      <c r="K32" s="33">
        <f t="shared" si="3"/>
        <v>0</v>
      </c>
      <c r="L32" s="1" t="s">
        <v>150</v>
      </c>
    </row>
    <row r="33" spans="1:12" ht="16.5" customHeight="1">
      <c r="A33" s="4"/>
      <c r="B33" s="17" t="s">
        <v>109</v>
      </c>
      <c r="C33" s="18" t="s">
        <v>110</v>
      </c>
      <c r="D33" s="26">
        <v>2000</v>
      </c>
      <c r="E33" s="26">
        <v>3654</v>
      </c>
      <c r="F33" s="26">
        <f t="shared" si="0"/>
        <v>1654</v>
      </c>
      <c r="G33" s="26">
        <f t="shared" si="1"/>
        <v>182.7</v>
      </c>
      <c r="H33" s="1">
        <v>0</v>
      </c>
      <c r="I33" s="1">
        <v>0</v>
      </c>
      <c r="J33" s="1">
        <f t="shared" si="2"/>
        <v>0</v>
      </c>
      <c r="K33" s="33">
        <f t="shared" si="3"/>
        <v>0</v>
      </c>
      <c r="L33" s="1" t="s">
        <v>150</v>
      </c>
    </row>
    <row r="34" spans="1:12" ht="16.5" customHeight="1">
      <c r="A34" s="4"/>
      <c r="B34" s="17" t="s">
        <v>130</v>
      </c>
      <c r="C34" s="18" t="s">
        <v>131</v>
      </c>
      <c r="D34" s="26">
        <v>23835</v>
      </c>
      <c r="E34" s="26">
        <v>0</v>
      </c>
      <c r="F34" s="26">
        <f t="shared" si="0"/>
        <v>-23835</v>
      </c>
      <c r="G34" s="26">
        <f t="shared" si="1"/>
        <v>0</v>
      </c>
      <c r="H34" s="1">
        <v>0</v>
      </c>
      <c r="I34" s="1">
        <v>0</v>
      </c>
      <c r="J34" s="1">
        <f t="shared" si="2"/>
        <v>0</v>
      </c>
      <c r="K34" s="33">
        <f t="shared" si="3"/>
        <v>0</v>
      </c>
      <c r="L34" s="1" t="s">
        <v>150</v>
      </c>
    </row>
    <row r="35" spans="1:12" ht="16.5" customHeight="1">
      <c r="A35" s="4"/>
      <c r="B35" s="17" t="s">
        <v>111</v>
      </c>
      <c r="C35" s="18" t="s">
        <v>112</v>
      </c>
      <c r="D35" s="26">
        <v>0</v>
      </c>
      <c r="E35" s="26">
        <v>16</v>
      </c>
      <c r="F35" s="26">
        <f t="shared" si="0"/>
        <v>16</v>
      </c>
      <c r="G35" s="26">
        <f t="shared" si="1"/>
        <v>0</v>
      </c>
      <c r="H35" s="1">
        <v>0</v>
      </c>
      <c r="I35" s="1">
        <v>0</v>
      </c>
      <c r="J35" s="1">
        <f t="shared" si="2"/>
        <v>0</v>
      </c>
      <c r="K35" s="33">
        <f t="shared" si="3"/>
        <v>0</v>
      </c>
      <c r="L35" s="1" t="s">
        <v>150</v>
      </c>
    </row>
    <row r="36" spans="1:12" ht="16.5" customHeight="1">
      <c r="A36" s="4"/>
      <c r="B36" s="17" t="s">
        <v>113</v>
      </c>
      <c r="C36" s="18" t="s">
        <v>114</v>
      </c>
      <c r="D36" s="26">
        <v>2552</v>
      </c>
      <c r="E36" s="26">
        <v>2710</v>
      </c>
      <c r="F36" s="26">
        <f t="shared" si="0"/>
        <v>158</v>
      </c>
      <c r="G36" s="26">
        <f t="shared" si="1"/>
        <v>106.1912225705329</v>
      </c>
      <c r="H36" s="1">
        <v>2552</v>
      </c>
      <c r="I36" s="1">
        <v>2710</v>
      </c>
      <c r="J36" s="1">
        <f t="shared" si="2"/>
        <v>2552</v>
      </c>
      <c r="K36" s="33">
        <f t="shared" si="3"/>
        <v>2710</v>
      </c>
      <c r="L36" s="1" t="s">
        <v>150</v>
      </c>
    </row>
    <row r="37" spans="1:12" ht="16.5" customHeight="1">
      <c r="A37" s="4"/>
      <c r="B37" s="17" t="s">
        <v>115</v>
      </c>
      <c r="C37" s="18" t="s">
        <v>116</v>
      </c>
      <c r="D37" s="26">
        <v>200</v>
      </c>
      <c r="E37" s="26">
        <v>358</v>
      </c>
      <c r="F37" s="26">
        <f t="shared" si="0"/>
        <v>158</v>
      </c>
      <c r="G37" s="26">
        <f t="shared" si="1"/>
        <v>179</v>
      </c>
      <c r="H37" s="1">
        <v>0</v>
      </c>
      <c r="I37" s="1">
        <v>0</v>
      </c>
      <c r="J37" s="1">
        <f t="shared" si="2"/>
        <v>0</v>
      </c>
      <c r="K37" s="33">
        <f t="shared" si="3"/>
        <v>0</v>
      </c>
      <c r="L37" s="1" t="s">
        <v>150</v>
      </c>
    </row>
    <row r="38" spans="1:12" ht="16.5" customHeight="1">
      <c r="A38" s="4"/>
      <c r="B38" s="17" t="s">
        <v>117</v>
      </c>
      <c r="C38" s="18" t="s">
        <v>118</v>
      </c>
      <c r="D38" s="26">
        <v>2352</v>
      </c>
      <c r="E38" s="26">
        <v>2352</v>
      </c>
      <c r="F38" s="26">
        <f t="shared" si="0"/>
        <v>0</v>
      </c>
      <c r="G38" s="26">
        <f t="shared" si="1"/>
        <v>100</v>
      </c>
      <c r="H38" s="1">
        <v>0</v>
      </c>
      <c r="I38" s="1">
        <v>0</v>
      </c>
      <c r="J38" s="1">
        <f t="shared" si="2"/>
        <v>0</v>
      </c>
      <c r="K38" s="33">
        <f t="shared" si="3"/>
        <v>0</v>
      </c>
      <c r="L38" s="1" t="s">
        <v>150</v>
      </c>
    </row>
    <row r="39" spans="1:7" ht="15.75" customHeight="1">
      <c r="A39" s="4"/>
      <c r="B39" s="41" t="s">
        <v>119</v>
      </c>
      <c r="C39" s="41"/>
      <c r="D39" s="26">
        <f>SUM(J12:J38)</f>
        <v>2331333</v>
      </c>
      <c r="E39" s="26">
        <f>SUM(K12:K38)</f>
        <v>1512129</v>
      </c>
      <c r="F39" s="26">
        <f t="shared" si="0"/>
        <v>-819204</v>
      </c>
      <c r="G39" s="26">
        <f t="shared" si="1"/>
        <v>64.86113309424265</v>
      </c>
    </row>
    <row r="40" spans="1:7" ht="16.5" customHeight="1">
      <c r="A40" s="4"/>
      <c r="B40" s="22" t="s">
        <v>120</v>
      </c>
      <c r="C40" s="13"/>
      <c r="D40" s="13"/>
      <c r="E40" s="13"/>
      <c r="F40" s="13"/>
      <c r="G40" s="13"/>
    </row>
    <row r="41" spans="1:12" ht="16.5" customHeight="1">
      <c r="A41" s="4"/>
      <c r="B41" s="17" t="s">
        <v>121</v>
      </c>
      <c r="C41" s="18" t="s">
        <v>122</v>
      </c>
      <c r="D41" s="26">
        <v>20880</v>
      </c>
      <c r="E41" s="26">
        <v>20880</v>
      </c>
      <c r="F41" s="26">
        <f>E41-D41</f>
        <v>0</v>
      </c>
      <c r="G41" s="26">
        <f>IF(D41=0,0,E41/D41)*100</f>
        <v>100</v>
      </c>
      <c r="H41" s="1">
        <v>20880</v>
      </c>
      <c r="I41" s="1">
        <v>20880</v>
      </c>
      <c r="J41" s="1">
        <f>IF(L41="Рекапитулация по функции: Натурални",IF(C41="0100",H41,0),H41)</f>
        <v>20880</v>
      </c>
      <c r="K41" s="33">
        <f>IF(L41="Рекапитулация по функции: Натурални",IF(C41="0100",I41,0),I41)</f>
        <v>20880</v>
      </c>
      <c r="L41" s="1" t="s">
        <v>150</v>
      </c>
    </row>
    <row r="42" spans="1:12" ht="16.5" customHeight="1">
      <c r="A42" s="4"/>
      <c r="B42" s="17" t="s">
        <v>123</v>
      </c>
      <c r="C42" s="18" t="s">
        <v>124</v>
      </c>
      <c r="D42" s="26">
        <v>20880</v>
      </c>
      <c r="E42" s="26">
        <v>20880</v>
      </c>
      <c r="F42" s="26">
        <f>E42-D42</f>
        <v>0</v>
      </c>
      <c r="G42" s="26">
        <f>IF(D42=0,0,E42/D42)*100</f>
        <v>100</v>
      </c>
      <c r="H42" s="1">
        <v>0</v>
      </c>
      <c r="I42" s="1">
        <v>0</v>
      </c>
      <c r="J42" s="1">
        <f>IF(L42="Рекапитулация по функции: Натурални",IF(C42="0100",H42,0),H42)</f>
        <v>0</v>
      </c>
      <c r="K42" s="33">
        <f>IF(L42="Рекапитулация по функции: Натурални",IF(C42="0100",I42,0),I42)</f>
        <v>0</v>
      </c>
      <c r="L42" s="1" t="s">
        <v>150</v>
      </c>
    </row>
    <row r="43" spans="1:7" ht="15.75" customHeight="1">
      <c r="A43" s="4"/>
      <c r="B43" s="41" t="s">
        <v>125</v>
      </c>
      <c r="C43" s="41"/>
      <c r="D43" s="26">
        <f>SUM(J41:J42)</f>
        <v>20880</v>
      </c>
      <c r="E43" s="26">
        <f>SUM(K41:K42)</f>
        <v>20880</v>
      </c>
      <c r="F43" s="26">
        <f>E43-D43</f>
        <v>0</v>
      </c>
      <c r="G43" s="26">
        <f>IF(D43=0,0,E43/D43)*100</f>
        <v>100</v>
      </c>
    </row>
    <row r="44" spans="1:7" ht="16.5" customHeight="1">
      <c r="A44" s="4"/>
      <c r="B44" s="27"/>
      <c r="C44" s="14"/>
      <c r="D44" s="28"/>
      <c r="E44" s="28"/>
      <c r="F44" s="28"/>
      <c r="G44" s="28"/>
    </row>
    <row r="45" spans="1:7" ht="15.75" customHeight="1">
      <c r="A45" s="4"/>
      <c r="B45" s="41" t="s">
        <v>134</v>
      </c>
      <c r="C45" s="41"/>
      <c r="D45" s="26">
        <f>SUM(D39,D43)</f>
        <v>2352213</v>
      </c>
      <c r="E45" s="26">
        <f>SUM(E39,E43)</f>
        <v>1533009</v>
      </c>
      <c r="F45" s="26">
        <f>E45-D45</f>
        <v>-819204</v>
      </c>
      <c r="G45" s="26">
        <f>IF(D45=0,0,E45/D45)*100</f>
        <v>65.17305193024612</v>
      </c>
    </row>
    <row r="46" spans="1:7" ht="16.5" customHeight="1">
      <c r="A46" s="4"/>
      <c r="B46" s="27"/>
      <c r="C46" s="14"/>
      <c r="D46" s="28"/>
      <c r="E46" s="28"/>
      <c r="F46" s="28"/>
      <c r="G46" s="28"/>
    </row>
    <row r="47" spans="1:7" ht="16.5" customHeight="1">
      <c r="A47" s="4"/>
      <c r="B47" s="38" t="s">
        <v>135</v>
      </c>
      <c r="C47" s="38"/>
      <c r="D47" s="38"/>
      <c r="E47" s="38"/>
      <c r="F47" s="38"/>
      <c r="G47" s="38"/>
    </row>
    <row r="48" spans="1:7" ht="16.5" customHeight="1">
      <c r="A48" s="4"/>
      <c r="B48" s="22" t="s">
        <v>66</v>
      </c>
      <c r="C48" s="13"/>
      <c r="D48" s="13"/>
      <c r="E48" s="13"/>
      <c r="F48" s="13"/>
      <c r="G48" s="13"/>
    </row>
    <row r="49" spans="1:12" ht="16.5" customHeight="1">
      <c r="A49" s="4"/>
      <c r="B49" s="17" t="s">
        <v>91</v>
      </c>
      <c r="C49" s="18" t="s">
        <v>92</v>
      </c>
      <c r="D49" s="26">
        <v>1089</v>
      </c>
      <c r="E49" s="26">
        <v>386</v>
      </c>
      <c r="F49" s="26">
        <f>E49-D49</f>
        <v>-703</v>
      </c>
      <c r="G49" s="26">
        <f>IF(D49=0,0,E49/D49)*100</f>
        <v>35.44536271808999</v>
      </c>
      <c r="H49" s="1">
        <v>1089</v>
      </c>
      <c r="I49" s="1">
        <v>386</v>
      </c>
      <c r="J49" s="1">
        <f>IF(L49="Рекапитулация по функции: Натурални",IF(C49="0100",H49,0),H49)</f>
        <v>1089</v>
      </c>
      <c r="K49" s="33">
        <f>IF(L49="Рекапитулация по функции: Натурални",IF(C49="0100",I49,0),I49)</f>
        <v>386</v>
      </c>
      <c r="L49" s="1" t="s">
        <v>150</v>
      </c>
    </row>
    <row r="50" spans="1:12" ht="16.5" customHeight="1">
      <c r="A50" s="4"/>
      <c r="B50" s="17" t="s">
        <v>95</v>
      </c>
      <c r="C50" s="18" t="s">
        <v>96</v>
      </c>
      <c r="D50" s="26">
        <v>600</v>
      </c>
      <c r="E50" s="26">
        <v>106</v>
      </c>
      <c r="F50" s="26">
        <f>E50-D50</f>
        <v>-494</v>
      </c>
      <c r="G50" s="26">
        <f>IF(D50=0,0,E50/D50)*100</f>
        <v>17.666666666666668</v>
      </c>
      <c r="H50" s="1">
        <v>0</v>
      </c>
      <c r="I50" s="1">
        <v>0</v>
      </c>
      <c r="J50" s="1">
        <f>IF(L50="Рекапитулация по функции: Натурални",IF(C50="0100",H50,0),H50)</f>
        <v>0</v>
      </c>
      <c r="K50" s="33">
        <f>IF(L50="Рекапитулация по функции: Натурални",IF(C50="0100",I50,0),I50)</f>
        <v>0</v>
      </c>
      <c r="L50" s="1" t="s">
        <v>150</v>
      </c>
    </row>
    <row r="51" spans="1:12" ht="16.5" customHeight="1">
      <c r="A51" s="4"/>
      <c r="B51" s="17" t="s">
        <v>101</v>
      </c>
      <c r="C51" s="18" t="s">
        <v>102</v>
      </c>
      <c r="D51" s="26">
        <v>300</v>
      </c>
      <c r="E51" s="26">
        <v>280</v>
      </c>
      <c r="F51" s="26">
        <f>E51-D51</f>
        <v>-20</v>
      </c>
      <c r="G51" s="26">
        <f>IF(D51=0,0,E51/D51)*100</f>
        <v>93.33333333333333</v>
      </c>
      <c r="H51" s="1">
        <v>0</v>
      </c>
      <c r="I51" s="1">
        <v>0</v>
      </c>
      <c r="J51" s="1">
        <f>IF(L51="Рекапитулация по функции: Натурални",IF(C51="0100",H51,0),H51)</f>
        <v>0</v>
      </c>
      <c r="K51" s="33">
        <f>IF(L51="Рекапитулация по функции: Натурални",IF(C51="0100",I51,0),I51)</f>
        <v>0</v>
      </c>
      <c r="L51" s="1" t="s">
        <v>150</v>
      </c>
    </row>
    <row r="52" spans="1:12" ht="16.5" customHeight="1">
      <c r="A52" s="4"/>
      <c r="B52" s="17" t="s">
        <v>105</v>
      </c>
      <c r="C52" s="18" t="s">
        <v>106</v>
      </c>
      <c r="D52" s="26">
        <v>189</v>
      </c>
      <c r="E52" s="26">
        <v>0</v>
      </c>
      <c r="F52" s="26">
        <f>E52-D52</f>
        <v>-189</v>
      </c>
      <c r="G52" s="26">
        <f>IF(D52=0,0,E52/D52)*100</f>
        <v>0</v>
      </c>
      <c r="H52" s="1">
        <v>0</v>
      </c>
      <c r="I52" s="1">
        <v>0</v>
      </c>
      <c r="J52" s="1">
        <f>IF(L52="Рекапитулация по функции: Натурални",IF(C52="0100",H52,0),H52)</f>
        <v>0</v>
      </c>
      <c r="K52" s="33">
        <f>IF(L52="Рекапитулация по функции: Натурални",IF(C52="0100",I52,0),I52)</f>
        <v>0</v>
      </c>
      <c r="L52" s="1" t="s">
        <v>150</v>
      </c>
    </row>
    <row r="53" spans="1:7" ht="15.75" customHeight="1">
      <c r="A53" s="4"/>
      <c r="B53" s="41" t="s">
        <v>119</v>
      </c>
      <c r="C53" s="41"/>
      <c r="D53" s="26">
        <f>SUM(J49:J52)</f>
        <v>1089</v>
      </c>
      <c r="E53" s="26">
        <f>SUM(K49:K52)</f>
        <v>386</v>
      </c>
      <c r="F53" s="26">
        <f>E53-D53</f>
        <v>-703</v>
      </c>
      <c r="G53" s="26">
        <f>IF(D53=0,0,E53/D53)*100</f>
        <v>35.44536271808999</v>
      </c>
    </row>
    <row r="54" spans="1:7" ht="16.5" customHeight="1">
      <c r="A54" s="4"/>
      <c r="B54" s="27"/>
      <c r="C54" s="14"/>
      <c r="D54" s="28"/>
      <c r="E54" s="28"/>
      <c r="F54" s="28"/>
      <c r="G54" s="28"/>
    </row>
    <row r="55" spans="1:7" ht="15.75" customHeight="1">
      <c r="A55" s="4"/>
      <c r="B55" s="41" t="s">
        <v>138</v>
      </c>
      <c r="C55" s="41"/>
      <c r="D55" s="26">
        <f>SUM(D53)</f>
        <v>1089</v>
      </c>
      <c r="E55" s="26">
        <f>SUM(E53)</f>
        <v>386</v>
      </c>
      <c r="F55" s="26">
        <f>E55-D55</f>
        <v>-703</v>
      </c>
      <c r="G55" s="26">
        <f>IF(D55=0,0,E55/D55)*100</f>
        <v>35.44536271808999</v>
      </c>
    </row>
    <row r="56" spans="1:7" ht="16.5" customHeight="1">
      <c r="A56" s="4"/>
      <c r="B56" s="27"/>
      <c r="C56" s="14"/>
      <c r="D56" s="28"/>
      <c r="E56" s="28"/>
      <c r="F56" s="28"/>
      <c r="G56" s="28"/>
    </row>
    <row r="57" spans="1:7" ht="16.5" customHeight="1">
      <c r="A57" s="4"/>
      <c r="B57" s="38" t="s">
        <v>139</v>
      </c>
      <c r="C57" s="38"/>
      <c r="D57" s="38"/>
      <c r="E57" s="38"/>
      <c r="F57" s="38"/>
      <c r="G57" s="38"/>
    </row>
    <row r="58" spans="1:7" ht="16.5" customHeight="1">
      <c r="A58" s="4"/>
      <c r="B58" s="22" t="s">
        <v>66</v>
      </c>
      <c r="C58" s="13"/>
      <c r="D58" s="13"/>
      <c r="E58" s="13"/>
      <c r="F58" s="13"/>
      <c r="G58" s="13"/>
    </row>
    <row r="59" spans="1:12" ht="16.5" customHeight="1">
      <c r="A59" s="4"/>
      <c r="B59" s="17" t="s">
        <v>91</v>
      </c>
      <c r="C59" s="18" t="s">
        <v>92</v>
      </c>
      <c r="D59" s="26">
        <v>4502</v>
      </c>
      <c r="E59" s="26">
        <v>2316</v>
      </c>
      <c r="F59" s="26">
        <f>E59-D59</f>
        <v>-2186</v>
      </c>
      <c r="G59" s="26">
        <f>IF(D59=0,0,E59/D59)*100</f>
        <v>51.443802754331415</v>
      </c>
      <c r="H59" s="1">
        <v>4502</v>
      </c>
      <c r="I59" s="1">
        <v>2316</v>
      </c>
      <c r="J59" s="1">
        <f>IF(L59="Рекапитулация по функции: Натурални",IF(C59="0100",H59,0),H59)</f>
        <v>4502</v>
      </c>
      <c r="K59" s="33">
        <f>IF(L59="Рекапитулация по функции: Натурални",IF(C59="0100",I59,0),I59)</f>
        <v>2316</v>
      </c>
      <c r="L59" s="1" t="s">
        <v>150</v>
      </c>
    </row>
    <row r="60" spans="1:12" ht="16.5" customHeight="1">
      <c r="A60" s="4"/>
      <c r="B60" s="17" t="s">
        <v>101</v>
      </c>
      <c r="C60" s="18" t="s">
        <v>102</v>
      </c>
      <c r="D60" s="26">
        <v>2870</v>
      </c>
      <c r="E60" s="26">
        <v>2316</v>
      </c>
      <c r="F60" s="26">
        <f>E60-D60</f>
        <v>-554</v>
      </c>
      <c r="G60" s="26">
        <f>IF(D60=0,0,E60/D60)*100</f>
        <v>80.69686411149826</v>
      </c>
      <c r="H60" s="1">
        <v>0</v>
      </c>
      <c r="I60" s="1">
        <v>0</v>
      </c>
      <c r="J60" s="1">
        <f>IF(L60="Рекапитулация по функции: Натурални",IF(C60="0100",H60,0),H60)</f>
        <v>0</v>
      </c>
      <c r="K60" s="33">
        <f>IF(L60="Рекапитулация по функции: Натурални",IF(C60="0100",I60,0),I60)</f>
        <v>0</v>
      </c>
      <c r="L60" s="1" t="s">
        <v>150</v>
      </c>
    </row>
    <row r="61" spans="1:12" ht="16.5" customHeight="1">
      <c r="A61" s="4"/>
      <c r="B61" s="17" t="s">
        <v>105</v>
      </c>
      <c r="C61" s="18" t="s">
        <v>106</v>
      </c>
      <c r="D61" s="26">
        <v>1632</v>
      </c>
      <c r="E61" s="26">
        <v>0</v>
      </c>
      <c r="F61" s="26">
        <f>E61-D61</f>
        <v>-1632</v>
      </c>
      <c r="G61" s="26">
        <f>IF(D61=0,0,E61/D61)*100</f>
        <v>0</v>
      </c>
      <c r="H61" s="1">
        <v>0</v>
      </c>
      <c r="I61" s="1">
        <v>0</v>
      </c>
      <c r="J61" s="1">
        <f>IF(L61="Рекапитулация по функции: Натурални",IF(C61="0100",H61,0),H61)</f>
        <v>0</v>
      </c>
      <c r="K61" s="33">
        <f>IF(L61="Рекапитулация по функции: Натурални",IF(C61="0100",I61,0),I61)</f>
        <v>0</v>
      </c>
      <c r="L61" s="1" t="s">
        <v>150</v>
      </c>
    </row>
    <row r="62" spans="1:7" ht="15.75" customHeight="1">
      <c r="A62" s="4"/>
      <c r="B62" s="41" t="s">
        <v>119</v>
      </c>
      <c r="C62" s="41"/>
      <c r="D62" s="26">
        <f>SUM(J59:J61)</f>
        <v>4502</v>
      </c>
      <c r="E62" s="26">
        <f>SUM(K59:K61)</f>
        <v>2316</v>
      </c>
      <c r="F62" s="26">
        <f>E62-D62</f>
        <v>-2186</v>
      </c>
      <c r="G62" s="26">
        <f>IF(D62=0,0,E62/D62)*100</f>
        <v>51.443802754331415</v>
      </c>
    </row>
    <row r="63" spans="1:7" ht="16.5" customHeight="1">
      <c r="A63" s="4"/>
      <c r="B63" s="27"/>
      <c r="C63" s="14"/>
      <c r="D63" s="28"/>
      <c r="E63" s="28"/>
      <c r="F63" s="28"/>
      <c r="G63" s="28"/>
    </row>
    <row r="64" spans="1:7" ht="15.75" customHeight="1">
      <c r="A64" s="4"/>
      <c r="B64" s="41" t="s">
        <v>144</v>
      </c>
      <c r="C64" s="41"/>
      <c r="D64" s="26">
        <f>SUM(D62)</f>
        <v>4502</v>
      </c>
      <c r="E64" s="26">
        <f>SUM(E62)</f>
        <v>2316</v>
      </c>
      <c r="F64" s="26">
        <f>E64-D64</f>
        <v>-2186</v>
      </c>
      <c r="G64" s="26">
        <f>IF(D64=0,0,E64/D64)*100</f>
        <v>51.443802754331415</v>
      </c>
    </row>
    <row r="65" spans="1:7" ht="16.5" customHeight="1">
      <c r="A65" s="4"/>
      <c r="B65" s="27"/>
      <c r="C65" s="14"/>
      <c r="D65" s="28"/>
      <c r="E65" s="28"/>
      <c r="F65" s="28"/>
      <c r="G65" s="28"/>
    </row>
    <row r="66" spans="1:7" ht="16.5" customHeight="1">
      <c r="A66" s="4"/>
      <c r="B66" s="27"/>
      <c r="C66" s="14"/>
      <c r="D66" s="28"/>
      <c r="E66" s="28"/>
      <c r="F66" s="28"/>
      <c r="G66" s="28"/>
    </row>
    <row r="67" spans="1:7" ht="16.5" customHeight="1">
      <c r="A67" s="4"/>
      <c r="B67" s="21"/>
      <c r="C67" s="14" t="s">
        <v>26</v>
      </c>
      <c r="D67" s="26">
        <f>SUM(D45,D55,D64)</f>
        <v>2357804</v>
      </c>
      <c r="E67" s="26">
        <f>SUM(E45,E55,E64)</f>
        <v>1535711</v>
      </c>
      <c r="F67" s="26">
        <f>E67-D67</f>
        <v>-822093</v>
      </c>
      <c r="G67" s="26">
        <f>IF(D67=0,0,E67/D67)*100</f>
        <v>65.13310690795333</v>
      </c>
    </row>
    <row r="69" spans="1:7" ht="16.5" customHeight="1">
      <c r="A69" s="4"/>
      <c r="B69" s="21"/>
      <c r="C69" s="21"/>
      <c r="D69" s="21"/>
      <c r="E69" s="21"/>
      <c r="F69" s="21"/>
      <c r="G69" s="21"/>
    </row>
    <row r="70" spans="1:7" ht="18.75" customHeight="1">
      <c r="A70" s="4"/>
      <c r="B70" s="42" t="s">
        <v>151</v>
      </c>
      <c r="C70" s="42"/>
      <c r="D70" s="42"/>
      <c r="E70" s="42"/>
      <c r="F70" s="42"/>
      <c r="G70" s="42"/>
    </row>
    <row r="71" spans="1:7" ht="16.5" customHeight="1">
      <c r="A71" s="4"/>
      <c r="B71" s="21"/>
      <c r="C71" s="21"/>
      <c r="D71" s="21"/>
      <c r="E71" s="21"/>
      <c r="F71" s="21"/>
      <c r="G71" s="21"/>
    </row>
    <row r="72" spans="1:7" ht="16.5" customHeight="1">
      <c r="A72" s="4"/>
      <c r="B72" s="38" t="s">
        <v>64</v>
      </c>
      <c r="C72" s="38"/>
      <c r="D72" s="38"/>
      <c r="E72" s="38"/>
      <c r="F72" s="38"/>
      <c r="G72" s="38"/>
    </row>
    <row r="73" spans="1:7" ht="16.5" customHeight="1">
      <c r="A73" s="4"/>
      <c r="B73" s="22" t="s">
        <v>29</v>
      </c>
      <c r="C73" s="13"/>
      <c r="D73" s="13"/>
      <c r="E73" s="13"/>
      <c r="F73" s="13"/>
      <c r="G73" s="13"/>
    </row>
    <row r="74" spans="1:12" ht="16.5" customHeight="1">
      <c r="A74" s="4"/>
      <c r="B74" s="17" t="s">
        <v>145</v>
      </c>
      <c r="C74" s="18" t="s">
        <v>68</v>
      </c>
      <c r="D74" s="26">
        <v>67</v>
      </c>
      <c r="E74" s="26">
        <v>69</v>
      </c>
      <c r="F74" s="26">
        <f>E74-D74</f>
        <v>2</v>
      </c>
      <c r="G74" s="26">
        <f>IF(D74=0,0,E74/D74)*100</f>
        <v>102.98507462686568</v>
      </c>
      <c r="H74" s="1">
        <v>67</v>
      </c>
      <c r="I74" s="1">
        <v>69</v>
      </c>
      <c r="J74" s="1">
        <f>IF(L74="Рекапитулация по функции: Натурални",IF(C74="0100",H74,0),H74)</f>
        <v>67</v>
      </c>
      <c r="K74" s="33">
        <f>IF(L74="Рекапитулация по функции: Натурални",IF(C74="0100",I74,0),I74)</f>
        <v>69</v>
      </c>
      <c r="L74" s="1" t="s">
        <v>151</v>
      </c>
    </row>
    <row r="75" spans="1:12" ht="16.5" customHeight="1">
      <c r="A75" s="4"/>
      <c r="B75" s="17" t="s">
        <v>146</v>
      </c>
      <c r="C75" s="18" t="s">
        <v>147</v>
      </c>
      <c r="D75" s="26">
        <v>67</v>
      </c>
      <c r="E75" s="26">
        <v>69</v>
      </c>
      <c r="F75" s="26">
        <f>E75-D75</f>
        <v>2</v>
      </c>
      <c r="G75" s="26">
        <f>IF(D75=0,0,E75/D75)*100</f>
        <v>102.98507462686568</v>
      </c>
      <c r="H75" s="1">
        <v>0</v>
      </c>
      <c r="I75" s="1">
        <v>0</v>
      </c>
      <c r="J75" s="1">
        <f>IF(L75="Рекапитулация по функции: Натурални",IF(C75="0100",H75,0),H75)</f>
        <v>0</v>
      </c>
      <c r="K75" s="33">
        <f>IF(L75="Рекапитулация по функции: Натурални",IF(C75="0100",I75,0),I75)</f>
        <v>0</v>
      </c>
      <c r="L75" s="1" t="s">
        <v>151</v>
      </c>
    </row>
    <row r="76" spans="1:12" ht="16.5" customHeight="1">
      <c r="A76" s="4"/>
      <c r="B76" s="17" t="s">
        <v>148</v>
      </c>
      <c r="C76" s="18" t="s">
        <v>149</v>
      </c>
      <c r="D76" s="26">
        <v>575</v>
      </c>
      <c r="E76" s="26">
        <v>599</v>
      </c>
      <c r="F76" s="26">
        <f>E76-D76</f>
        <v>24</v>
      </c>
      <c r="G76" s="26">
        <f>IF(D76=0,0,E76/D76)*100</f>
        <v>104.17391304347825</v>
      </c>
      <c r="H76" s="1">
        <v>575</v>
      </c>
      <c r="I76" s="1">
        <v>599</v>
      </c>
      <c r="J76" s="1">
        <f>IF(L76="Рекапитулация по функции: Натурални",IF(C76="0100",H76,0),H76)</f>
        <v>0</v>
      </c>
      <c r="K76" s="33">
        <f>IF(L76="Рекапитулация по функции: Натурални",IF(C76="0100",I76,0),I76)</f>
        <v>0</v>
      </c>
      <c r="L76" s="1" t="s">
        <v>151</v>
      </c>
    </row>
    <row r="77" spans="1:7" ht="15.75" customHeight="1">
      <c r="A77" s="4"/>
      <c r="B77" s="41" t="s">
        <v>133</v>
      </c>
      <c r="C77" s="41"/>
      <c r="D77" s="26">
        <f>SUM(J74:J76)</f>
        <v>67</v>
      </c>
      <c r="E77" s="26">
        <f>SUM(K74:K76)</f>
        <v>69</v>
      </c>
      <c r="F77" s="26">
        <f>E77-D77</f>
        <v>2</v>
      </c>
      <c r="G77" s="26">
        <f>IF(D77=0,0,E77/D77)*100</f>
        <v>102.98507462686568</v>
      </c>
    </row>
    <row r="78" spans="1:7" ht="16.5" customHeight="1">
      <c r="A78" s="4"/>
      <c r="B78" s="27"/>
      <c r="C78" s="14"/>
      <c r="D78" s="28"/>
      <c r="E78" s="28"/>
      <c r="F78" s="28"/>
      <c r="G78" s="28"/>
    </row>
    <row r="79" spans="1:7" ht="15.75" customHeight="1">
      <c r="A79" s="4"/>
      <c r="B79" s="41" t="s">
        <v>134</v>
      </c>
      <c r="C79" s="41"/>
      <c r="D79" s="26">
        <f>SUM(D77)</f>
        <v>67</v>
      </c>
      <c r="E79" s="26">
        <f>SUM(E77)</f>
        <v>69</v>
      </c>
      <c r="F79" s="26">
        <f>E79-D79</f>
        <v>2</v>
      </c>
      <c r="G79" s="26">
        <f>IF(D79=0,0,E79/D79)*100</f>
        <v>102.98507462686568</v>
      </c>
    </row>
    <row r="80" spans="1:7" ht="16.5" customHeight="1">
      <c r="A80" s="4"/>
      <c r="B80" s="27"/>
      <c r="C80" s="14"/>
      <c r="D80" s="28"/>
      <c r="E80" s="28"/>
      <c r="F80" s="28"/>
      <c r="G80" s="28"/>
    </row>
    <row r="81" spans="1:7" ht="16.5" customHeight="1">
      <c r="A81" s="4"/>
      <c r="B81" s="27"/>
      <c r="C81" s="14"/>
      <c r="D81" s="28"/>
      <c r="E81" s="28"/>
      <c r="F81" s="28"/>
      <c r="G81" s="28"/>
    </row>
    <row r="82" spans="1:7" ht="16.5" customHeight="1">
      <c r="A82" s="4"/>
      <c r="B82" s="21"/>
      <c r="C82" s="14" t="s">
        <v>26</v>
      </c>
      <c r="D82" s="26">
        <f>SUM(D79)</f>
        <v>67</v>
      </c>
      <c r="E82" s="26">
        <f>SUM(E79)</f>
        <v>69</v>
      </c>
      <c r="F82" s="26">
        <f>E82-D82</f>
        <v>2</v>
      </c>
      <c r="G82" s="26">
        <f>IF(D82=0,0,E82/D82)*100</f>
        <v>102.98507462686568</v>
      </c>
    </row>
    <row r="84" ht="16.5" customHeight="1"/>
    <row r="85" ht="16.5" customHeight="1"/>
    <row r="86" ht="16.5" customHeight="1"/>
    <row r="87" ht="16.5" customHeight="1"/>
  </sheetData>
  <sheetProtection selectLockedCells="1" selectUnlockedCells="1"/>
  <mergeCells count="17">
    <mergeCell ref="B64:C64"/>
    <mergeCell ref="B70:G70"/>
    <mergeCell ref="B72:G72"/>
    <mergeCell ref="B77:C77"/>
    <mergeCell ref="B79:C79"/>
    <mergeCell ref="B45:C45"/>
    <mergeCell ref="B47:G47"/>
    <mergeCell ref="B53:C53"/>
    <mergeCell ref="B55:C55"/>
    <mergeCell ref="B57:G57"/>
    <mergeCell ref="B62:C62"/>
    <mergeCell ref="B2:G2"/>
    <mergeCell ref="B3:G3"/>
    <mergeCell ref="B8:G8"/>
    <mergeCell ref="B10:G10"/>
    <mergeCell ref="B39:C39"/>
    <mergeCell ref="B43:C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2" t="s">
        <v>152</v>
      </c>
      <c r="C8" s="42"/>
      <c r="D8" s="42"/>
      <c r="E8" s="42"/>
      <c r="F8" s="42"/>
      <c r="G8" s="42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8" t="s">
        <v>139</v>
      </c>
      <c r="C10" s="38"/>
      <c r="D10" s="38"/>
      <c r="E10" s="38"/>
      <c r="F10" s="38"/>
      <c r="G10" s="38"/>
    </row>
    <row r="11" spans="1:7" ht="16.5" customHeight="1">
      <c r="A11" s="4"/>
      <c r="B11" s="22" t="s">
        <v>140</v>
      </c>
      <c r="C11" s="13"/>
      <c r="D11" s="13"/>
      <c r="E11" s="13"/>
      <c r="F11" s="13"/>
      <c r="G11" s="13"/>
    </row>
    <row r="12" spans="1:7" ht="16.5" customHeight="1">
      <c r="A12" s="4"/>
      <c r="B12" s="23" t="s">
        <v>66</v>
      </c>
      <c r="C12" s="13"/>
      <c r="D12" s="13"/>
      <c r="E12" s="13"/>
      <c r="F12" s="13"/>
      <c r="G12" s="13"/>
    </row>
    <row r="13" spans="1:12" ht="16.5" customHeight="1">
      <c r="A13" s="4"/>
      <c r="B13" s="34" t="s">
        <v>91</v>
      </c>
      <c r="C13" s="18" t="s">
        <v>92</v>
      </c>
      <c r="D13" s="26">
        <v>4502</v>
      </c>
      <c r="E13" s="26">
        <v>2316</v>
      </c>
      <c r="F13" s="26">
        <f>E13-D13</f>
        <v>-2186</v>
      </c>
      <c r="G13" s="26">
        <f>IF(D13=0,0,E13/D13)*100</f>
        <v>51.443802754331415</v>
      </c>
      <c r="H13" s="1">
        <v>4502</v>
      </c>
      <c r="I13" s="1">
        <v>2316</v>
      </c>
      <c r="J13" s="1">
        <f>IF(L13="Рекапитулация по групи: Натурални",IF(C13="0100",H13,0),H13)</f>
        <v>4502</v>
      </c>
      <c r="K13" s="1">
        <f>IF(L13="Рекапитулация по групи: Натурални",IF(C13="0100",I13,0),I13)</f>
        <v>2316</v>
      </c>
      <c r="L13" s="1" t="s">
        <v>152</v>
      </c>
    </row>
    <row r="14" spans="1:12" ht="16.5" customHeight="1">
      <c r="A14" s="4"/>
      <c r="B14" s="34" t="s">
        <v>101</v>
      </c>
      <c r="C14" s="18" t="s">
        <v>102</v>
      </c>
      <c r="D14" s="26">
        <v>2870</v>
      </c>
      <c r="E14" s="26">
        <v>2316</v>
      </c>
      <c r="F14" s="26">
        <f>E14-D14</f>
        <v>-554</v>
      </c>
      <c r="G14" s="26">
        <f>IF(D14=0,0,E14/D14)*100</f>
        <v>80.69686411149826</v>
      </c>
      <c r="H14" s="1">
        <v>0</v>
      </c>
      <c r="I14" s="1">
        <v>0</v>
      </c>
      <c r="J14" s="1">
        <f>IF(L14="Рекапитулация по групи: Натурални",IF(C14="0100",H14,0),H14)</f>
        <v>0</v>
      </c>
      <c r="K14" s="1">
        <f>IF(L14="Рекапитулация по групи: Натурални",IF(C14="0100",I14,0),I14)</f>
        <v>0</v>
      </c>
      <c r="L14" s="1" t="s">
        <v>152</v>
      </c>
    </row>
    <row r="15" spans="1:12" ht="16.5" customHeight="1">
      <c r="A15" s="4"/>
      <c r="B15" s="34" t="s">
        <v>105</v>
      </c>
      <c r="C15" s="18" t="s">
        <v>106</v>
      </c>
      <c r="D15" s="26">
        <v>1632</v>
      </c>
      <c r="E15" s="26">
        <v>0</v>
      </c>
      <c r="F15" s="26">
        <f>E15-D15</f>
        <v>-1632</v>
      </c>
      <c r="G15" s="26">
        <f>IF(D15=0,0,E15/D15)*100</f>
        <v>0</v>
      </c>
      <c r="H15" s="1">
        <v>0</v>
      </c>
      <c r="I15" s="1">
        <v>0</v>
      </c>
      <c r="J15" s="1">
        <f>IF(L15="Рекапитулация по групи: Натурални",IF(C15="0100",H15,0),H15)</f>
        <v>0</v>
      </c>
      <c r="K15" s="1">
        <f>IF(L15="Рекапитулация по групи: Натурални",IF(C15="0100",I15,0),I15)</f>
        <v>0</v>
      </c>
      <c r="L15" s="1" t="s">
        <v>152</v>
      </c>
    </row>
    <row r="16" spans="1:7" ht="15.75" customHeight="1">
      <c r="A16" s="4"/>
      <c r="B16" s="41" t="s">
        <v>119</v>
      </c>
      <c r="C16" s="41"/>
      <c r="D16" s="26">
        <f>SUM(J13:J15)</f>
        <v>4502</v>
      </c>
      <c r="E16" s="26">
        <f>SUM(K13:K15)</f>
        <v>2316</v>
      </c>
      <c r="F16" s="26">
        <f>E16-D16</f>
        <v>-2186</v>
      </c>
      <c r="G16" s="26">
        <f>IF(D16=0,0,E16/D16)*100</f>
        <v>51.443802754331415</v>
      </c>
    </row>
    <row r="17" spans="1:7" ht="16.5" customHeight="1">
      <c r="A17" s="4"/>
      <c r="B17" s="27"/>
      <c r="C17" s="14"/>
      <c r="D17" s="28"/>
      <c r="E17" s="28"/>
      <c r="F17" s="28"/>
      <c r="G17" s="28"/>
    </row>
    <row r="18" spans="1:7" ht="15.75" customHeight="1">
      <c r="A18" s="4"/>
      <c r="B18" s="41" t="s">
        <v>143</v>
      </c>
      <c r="C18" s="41"/>
      <c r="D18" s="26">
        <f>SUM(D16)</f>
        <v>4502</v>
      </c>
      <c r="E18" s="26">
        <f>SUM(E16)</f>
        <v>2316</v>
      </c>
      <c r="F18" s="26">
        <f>E18-D18</f>
        <v>-2186</v>
      </c>
      <c r="G18" s="26">
        <f>IF(D18=0,0,E18/D18)*100</f>
        <v>51.443802754331415</v>
      </c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6.5" customHeight="1">
      <c r="A20" s="4"/>
      <c r="B20" s="27"/>
      <c r="C20" s="14"/>
      <c r="D20" s="28"/>
      <c r="E20" s="28"/>
      <c r="F20" s="28"/>
      <c r="G20" s="28"/>
    </row>
    <row r="21" spans="1:7" ht="16.5" customHeight="1">
      <c r="A21" s="4"/>
      <c r="B21" s="21"/>
      <c r="C21" s="14" t="s">
        <v>26</v>
      </c>
      <c r="D21" s="26">
        <f>SUM(D18)</f>
        <v>4502</v>
      </c>
      <c r="E21" s="26">
        <f>SUM(E18)</f>
        <v>2316</v>
      </c>
      <c r="F21" s="26">
        <f>E21-D21</f>
        <v>-2186</v>
      </c>
      <c r="G21" s="26">
        <f>IF(D21=0,0,E21/D21)*100</f>
        <v>51.443802754331415</v>
      </c>
    </row>
    <row r="23" ht="16.5" customHeight="1"/>
    <row r="24" ht="16.5" customHeight="1"/>
    <row r="25" ht="16.5" customHeight="1"/>
  </sheetData>
  <sheetProtection selectLockedCells="1" selectUnlockedCells="1"/>
  <mergeCells count="6">
    <mergeCell ref="B2:G2"/>
    <mergeCell ref="B3:G3"/>
    <mergeCell ref="B8:G8"/>
    <mergeCell ref="B10:G10"/>
    <mergeCell ref="B16:C16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2022-10-03T13:32:52Z</cp:lastPrinted>
  <dcterms:created xsi:type="dcterms:W3CDTF">2022-10-03T13:34:06Z</dcterms:created>
  <dcterms:modified xsi:type="dcterms:W3CDTF">2022-10-03T13:34:06Z</dcterms:modified>
  <cp:category/>
  <cp:version/>
  <cp:contentType/>
  <cp:contentStatus/>
</cp:coreProperties>
</file>