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<sst xmlns="http://schemas.openxmlformats.org/spreadsheetml/2006/main" count="370" uniqueCount="139">
  <si>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</si>
  <si>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</si>
  <si>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</si>
  <si>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</si>
  <si>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</si>
  <si>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</si>
  <si>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</si>
  <si>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</si>
  <si>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</si>
  <si>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</si>
  <si>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</si>
  <si>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</si>
  <si>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</si>
  <si>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</si>
  <si>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</si>
  <si>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</si>
  <si>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</si>
  <si>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</si>
  <si>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</si>
  <si>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</si>
  <si>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</si>
  <si>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</si>
  <si>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</si>
  <si>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</si>
  <si>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</si>
  <si>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</si>
  <si>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</si>
  <si>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</si>
  <si>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</si>
  <si>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/>
  </si>
  <si>
    <t>Държавни Дейности</t>
  </si>
  <si>
    <t>ОУ ЛЮБЕН КАРАВЕЛОВ</t>
  </si>
  <si>
    <t>5202</t>
  </si>
  <si>
    <t>-</t>
  </si>
  <si>
    <t>Други приходи</t>
  </si>
  <si>
    <t>3600</t>
  </si>
  <si>
    <t>реализирани курсови разлики от валутни операции (нето) (+/-)</t>
  </si>
  <si>
    <t>3601</t>
  </si>
  <si>
    <t>Помощи и дарения от страната</t>
  </si>
  <si>
    <t>4500</t>
  </si>
  <si>
    <t>текущи помощи и дарения от страната</t>
  </si>
  <si>
    <t>4501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</si>
  <si>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</si>
  <si>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</si>
  <si>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</si>
  <si>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</si>
  <si>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Временни безлихвени заеми между бюджети и сметки за средствата от Европейския съюз (нето)</t>
  </si>
  <si>
    <t>7600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</si>
  <si>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</si>
  <si>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</si>
  <si>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</si>
  <si>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</si>
  <si>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</si>
  <si>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</si>
  <si>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</si>
  <si>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</si>
  <si>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</si>
  <si>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</si>
  <si>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</si>
  <si>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</si>
  <si>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III. Функция Образование</t>
  </si>
  <si>
    <t>322 Неспециализирани училища, без професионални гимназии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</si>
  <si>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</si>
  <si>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</si>
  <si>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</si>
  <si>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</si>
  <si>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</si>
  <si>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</si>
  <si>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</si>
  <si>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</si>
  <si>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</si>
  <si>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</si>
  <si>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</si>
  <si>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</si>
  <si>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</si>
  <si>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</si>
  <si>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</si>
  <si>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</si>
  <si>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</si>
  <si>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</si>
  <si>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</si>
  <si>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</si>
  <si>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</si>
  <si>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</si>
  <si>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</si>
  <si>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</si>
  <si>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</si>
  <si>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</si>
  <si>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</si>
  <si>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</si>
  <si>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</si>
  <si>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</si>
  <si>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</si>
  <si>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</si>
  <si>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</si>
  <si>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</si>
  <si>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</si>
  <si>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</si>
  <si>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</si>
  <si>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</si>
  <si>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</si>
  <si>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</si>
  <si>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</si>
  <si>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</si>
  <si>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</si>
  <si>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</si>
  <si>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</si>
  <si>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</si>
  <si>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</si>
  <si>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</si>
  <si>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Всичко - 322 Неспециализирани училища, без професионални гимназии:</t>
  </si>
  <si>
    <t>338 Ресурсно подпомагане</t>
  </si>
  <si>
    <t>Всичко - 338 Ресурсно подпомагане:</t>
  </si>
  <si>
    <t>388 Международни програми и споразумения, дарения и помощи от чужбина</t>
  </si>
  <si>
    <t>краткосрочни командировки в чужбина</t>
  </si>
  <si>
    <t>1052</t>
  </si>
  <si>
    <t>Всичко - 388 Международни програми и споразумения, дарения и помощи от чужбина:</t>
  </si>
  <si>
    <t>Всичко - :</t>
  </si>
  <si>
    <t>Всичко - III. Функция Образование:</t>
  </si>
  <si>
    <t>IV. Функция Здравеопазване</t>
  </si>
  <si>
    <t>437 Здравен кабинет в детски градини и училища</t>
  </si>
  <si>
    <t>медикаменти</t>
  </si>
  <si>
    <t>1012</t>
  </si>
  <si>
    <t>Всичко - 437 Здравен кабинет в детски градини и училища:</t>
  </si>
  <si>
    <t>Всичко - IV. Функция Здравеопазване: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</si>
  <si>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</si>
  <si>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</si>
  <si>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</si>
  <si>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</si>
  <si>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</si>
  <si>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Всичко - VII. Функция Култура, спорт, почивни дейности и религиозно дело:</t>
  </si>
  <si>
    <t>Щ А Т Н И   Б Р О Й К И</t>
  </si>
  <si>
    <t>В Т.Ч. ПО ТРУДОВИ ПРАВООТНОШЕНИЯ</t>
  </si>
  <si>
    <t>0111</t>
  </si>
  <si>
    <t>БPOЙ УЧЕНИЦИ</t>
  </si>
  <si>
    <t>6000</t>
  </si>
  <si>
    <t>Рекапитулация по функции: Разход</t>
  </si>
  <si>
    <t>Рекапитулация по функции: Натурални</t>
  </si>
  <si>
    <t>Рекапитулация по групи: Разход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</si>
</sst>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4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6" t="s">
        <v>0</v>
      </c>
      <c r="C2" s="36"/>
      <c r="D2" s="36"/>
      <c r="E2" s="36"/>
      <c r="F2" s="36"/>
      <c r="G2" s="36"/>
    </row>
    <row r="3" spans="1:7" s="6" customFormat="1" ht="18" customHeight="1">
      <c r="A3" s="5">
        <v>1</v>
      </c>
      <c r="B3" s="37" t="s">
        <v>31</v>
      </c>
      <c r="C3" s="37"/>
      <c r="D3" s="37"/>
      <c r="E3" s="37"/>
      <c r="F3" s="37"/>
      <c r="G3" s="37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Първо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33</v>
      </c>
      <c r="C10" s="18" t="s">
        <v>33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5" t="s">
        <v>12</v>
      </c>
      <c r="C11" s="35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34</v>
      </c>
      <c r="C13" s="18" t="s">
        <v>35</v>
      </c>
      <c r="D13" s="19">
        <v>0</v>
      </c>
      <c r="E13" s="19">
        <v>-49</v>
      </c>
      <c r="F13" s="19">
        <f>E13-D13</f>
        <v>-49</v>
      </c>
      <c r="G13" s="19">
        <f>IF(D13=0,0,E13/D13)*100</f>
        <v>0</v>
      </c>
      <c r="H13" s="1">
        <v>0</v>
      </c>
      <c r="I13" s="1">
        <v>-49</v>
      </c>
    </row>
    <row r="14" spans="1:9" ht="16.5" customHeight="1">
      <c r="A14" s="4"/>
      <c r="B14" s="17" t="s">
        <v>36</v>
      </c>
      <c r="C14" s="18" t="s">
        <v>37</v>
      </c>
      <c r="D14" s="19">
        <v>0</v>
      </c>
      <c r="E14" s="19">
        <v>-49</v>
      </c>
      <c r="F14" s="19">
        <f>E14-D14</f>
        <v>-49</v>
      </c>
      <c r="G14" s="19">
        <f>IF(D14=0,0,E14/D14)*100</f>
        <v>0</v>
      </c>
      <c r="H14" s="1">
        <v>0</v>
      </c>
      <c r="I14" s="1">
        <v>0</v>
      </c>
    </row>
    <row r="15" spans="1:9" ht="16.5" customHeight="1">
      <c r="A15" s="4"/>
      <c r="B15" s="17" t="s">
        <v>38</v>
      </c>
      <c r="C15" s="18" t="s">
        <v>39</v>
      </c>
      <c r="D15" s="19">
        <v>0</v>
      </c>
      <c r="E15" s="19">
        <v>300</v>
      </c>
      <c r="F15" s="19">
        <f>E15-D15</f>
        <v>300</v>
      </c>
      <c r="G15" s="19">
        <f>IF(D15=0,0,E15/D15)*100</f>
        <v>0</v>
      </c>
      <c r="H15" s="1">
        <v>0</v>
      </c>
      <c r="I15" s="1">
        <v>300</v>
      </c>
    </row>
    <row r="16" spans="1:9" ht="16.5" customHeight="1">
      <c r="A16" s="4"/>
      <c r="B16" s="17" t="s">
        <v>40</v>
      </c>
      <c r="C16" s="18" t="s">
        <v>41</v>
      </c>
      <c r="D16" s="19">
        <v>0</v>
      </c>
      <c r="E16" s="19">
        <v>300</v>
      </c>
      <c r="F16" s="19">
        <f>E16-D16</f>
        <v>300</v>
      </c>
      <c r="G16" s="19">
        <f>IF(D16=0,0,E16/D16)*100</f>
        <v>0</v>
      </c>
      <c r="H16" s="1">
        <v>0</v>
      </c>
      <c r="I16" s="1">
        <v>0</v>
      </c>
    </row>
    <row r="17" spans="1:9" ht="16.5" customHeight="1">
      <c r="A17" s="4"/>
      <c r="B17" s="35" t="s">
        <v>14</v>
      </c>
      <c r="C17" s="35"/>
      <c r="D17" s="19">
        <f>SUM(H13:H16)</f>
        <v>0</v>
      </c>
      <c r="E17" s="19">
        <f>SUM(I13:I16)</f>
        <v>251</v>
      </c>
      <c r="F17" s="19">
        <f>E17-D17</f>
        <v>251</v>
      </c>
      <c r="G17" s="19">
        <f>IF(D17=0,0,E17/D17)*100</f>
        <v>0</v>
      </c>
      <c r="H17"/>
      <c r="I17"/>
    </row>
    <row r="18" spans="1:7" ht="16.5" customHeight="1">
      <c r="A18" s="4"/>
      <c r="B18" s="14"/>
      <c r="C18" s="14"/>
      <c r="D18" s="15"/>
      <c r="E18" s="15"/>
      <c r="F18" s="15"/>
      <c r="G18" s="15"/>
    </row>
    <row r="19" spans="1:7" ht="16.5" customHeight="1">
      <c r="A19" s="4"/>
      <c r="B19" s="13" t="s">
        <v>15</v>
      </c>
      <c r="C19" s="14"/>
      <c r="D19" s="15"/>
      <c r="E19" s="15"/>
      <c r="F19" s="15"/>
      <c r="G19" s="15"/>
    </row>
    <row r="20" spans="1:9" ht="16.5" customHeight="1">
      <c r="A20" s="4"/>
      <c r="B20" s="17" t="s">
        <v>42</v>
      </c>
      <c r="C20" s="18" t="s">
        <v>43</v>
      </c>
      <c r="D20" s="19">
        <v>2451276</v>
      </c>
      <c r="E20" s="19">
        <v>496296</v>
      </c>
      <c r="F20" s="19">
        <f>E20-D20</f>
        <v>-1954980</v>
      </c>
      <c r="G20" s="19">
        <f>IF(D20=0,0,E20/D20)*100</f>
        <v>20.246434917977414</v>
      </c>
      <c r="H20" s="1">
        <v>2451276</v>
      </c>
      <c r="I20" s="1">
        <v>496296</v>
      </c>
    </row>
    <row r="21" spans="1:9" ht="16.5" customHeight="1">
      <c r="A21" s="4"/>
      <c r="B21" s="17" t="s">
        <v>44</v>
      </c>
      <c r="C21" s="18" t="s">
        <v>45</v>
      </c>
      <c r="D21" s="19">
        <v>2451276</v>
      </c>
      <c r="E21" s="19">
        <v>496296</v>
      </c>
      <c r="F21" s="19">
        <f>E21-D21</f>
        <v>-1954980</v>
      </c>
      <c r="G21" s="19">
        <f>IF(D21=0,0,E21/D21)*100</f>
        <v>20.246434917977414</v>
      </c>
      <c r="H21" s="1">
        <v>0</v>
      </c>
      <c r="I21" s="1">
        <v>0</v>
      </c>
    </row>
    <row r="22" spans="1:7" ht="16.5" customHeight="1">
      <c r="A22" s="4"/>
      <c r="B22" s="35" t="s">
        <v>16</v>
      </c>
      <c r="C22" s="35"/>
      <c r="D22" s="19">
        <f>SUM(H20:H21)</f>
        <v>2451276</v>
      </c>
      <c r="E22" s="19">
        <f>SUM(I20:I21)</f>
        <v>496296</v>
      </c>
      <c r="F22" s="19">
        <f>E22-D22</f>
        <v>-1954980</v>
      </c>
      <c r="G22" s="19">
        <f>IF(D22=0,0,E22/D22)*100</f>
        <v>20.246434917977414</v>
      </c>
    </row>
    <row r="23" spans="1:7" ht="16.5" customHeight="1">
      <c r="A23" s="4"/>
      <c r="B23" s="14"/>
      <c r="C23" s="14"/>
      <c r="D23" s="15"/>
      <c r="E23" s="15"/>
      <c r="F23" s="15"/>
      <c r="G23" s="15"/>
    </row>
    <row r="24" spans="1:7" ht="16.5" customHeight="1">
      <c r="A24" s="4"/>
      <c r="B24" s="13" t="s">
        <v>17</v>
      </c>
      <c r="C24" s="14"/>
      <c r="D24" s="15"/>
      <c r="E24" s="15"/>
      <c r="F24" s="15"/>
      <c r="G24" s="15"/>
    </row>
    <row r="25" spans="1:9" ht="16.5" customHeight="1">
      <c r="A25" s="4"/>
      <c r="B25" s="17" t="s">
        <v>46</v>
      </c>
      <c r="C25" s="18" t="s">
        <v>47</v>
      </c>
      <c r="D25" s="19">
        <v>0</v>
      </c>
      <c r="E25" s="19">
        <v>12414</v>
      </c>
      <c r="F25" s="19">
        <f>E25-D25</f>
        <v>12414</v>
      </c>
      <c r="G25" s="19">
        <f>IF(D25=0,0,E25/D25)*100</f>
        <v>0</v>
      </c>
      <c r="H25" s="1">
        <v>0</v>
      </c>
      <c r="I25" s="1">
        <v>12414</v>
      </c>
    </row>
    <row r="26" spans="1:9" ht="16.5" customHeight="1">
      <c r="A26" s="4"/>
      <c r="B26" s="35" t="s">
        <v>18</v>
      </c>
      <c r="C26" s="35"/>
      <c r="D26" s="19">
        <f>SUM(H25)</f>
        <v>0</v>
      </c>
      <c r="E26" s="19">
        <f>SUM(I25)</f>
        <v>12414</v>
      </c>
      <c r="F26" s="19">
        <f>E26-D26</f>
        <v>12414</v>
      </c>
      <c r="G26" s="19">
        <f>IF(D26=0,0,E26/D26)*100</f>
        <v>0</v>
      </c>
      <c r="H26"/>
      <c r="I26"/>
    </row>
    <row r="27" spans="1:7" ht="16.5" customHeight="1">
      <c r="A27" s="4"/>
      <c r="B27" s="35" t="s">
        <v>19</v>
      </c>
      <c r="C27" s="35"/>
      <c r="D27" s="19">
        <f>SUM(D11,D17,D22,D26)</f>
        <v>2451276</v>
      </c>
      <c r="E27" s="19">
        <f>SUM(E11,E17,E22,E26)</f>
        <v>508961</v>
      </c>
      <c r="F27" s="19">
        <f>E27-D27</f>
        <v>-1942315</v>
      </c>
      <c r="G27" s="19">
        <f>IF(D27=0,0,E27/D27)*100</f>
        <v>20.763104603479984</v>
      </c>
    </row>
    <row r="28" spans="1:7" ht="16.5" customHeight="1">
      <c r="A28" s="4"/>
      <c r="B28" s="14"/>
      <c r="C28" s="14"/>
      <c r="D28" s="15"/>
      <c r="E28" s="15"/>
      <c r="F28" s="15"/>
      <c r="G28" s="15"/>
    </row>
    <row r="29" spans="1:7" ht="16.5" customHeight="1">
      <c r="A29" s="4"/>
      <c r="B29" s="13" t="s">
        <v>20</v>
      </c>
      <c r="C29" s="14"/>
      <c r="D29" s="15"/>
      <c r="E29" s="15"/>
      <c r="F29" s="15"/>
      <c r="G29" s="15"/>
    </row>
    <row r="30" spans="1:9" ht="16.5" customHeight="1">
      <c r="A30" s="4"/>
      <c r="B30" s="17" t="s">
        <v>48</v>
      </c>
      <c r="C30" s="18" t="s">
        <v>49</v>
      </c>
      <c r="D30" s="19">
        <v>0</v>
      </c>
      <c r="E30" s="19">
        <v>-9395</v>
      </c>
      <c r="F30" s="19">
        <f aca="true" t="shared" si="0" ref="F30:F36">E30-D30</f>
        <v>-9395</v>
      </c>
      <c r="G30" s="19">
        <f aca="true" t="shared" si="1" ref="G30:G36">IF(D30=0,0,E30/D30)*100</f>
        <v>0</v>
      </c>
      <c r="H30" s="1">
        <v>0</v>
      </c>
      <c r="I30" s="1">
        <v>-9395</v>
      </c>
    </row>
    <row r="31" spans="1:9" ht="16.5" customHeight="1">
      <c r="A31" s="4"/>
      <c r="B31" s="17" t="s">
        <v>50</v>
      </c>
      <c r="C31" s="18" t="s">
        <v>51</v>
      </c>
      <c r="D31" s="19">
        <v>0</v>
      </c>
      <c r="E31" s="19">
        <v>-9395</v>
      </c>
      <c r="F31" s="19">
        <f t="shared" si="0"/>
        <v>-9395</v>
      </c>
      <c r="G31" s="19">
        <f t="shared" si="1"/>
        <v>0</v>
      </c>
      <c r="H31" s="1">
        <v>0</v>
      </c>
      <c r="I31" s="1">
        <v>0</v>
      </c>
    </row>
    <row r="32" spans="1:9" ht="16.5" customHeight="1">
      <c r="A32" s="4"/>
      <c r="B32" s="17" t="s">
        <v>52</v>
      </c>
      <c r="C32" s="18" t="s">
        <v>53</v>
      </c>
      <c r="D32" s="19">
        <v>19796</v>
      </c>
      <c r="E32" s="19">
        <v>-43201</v>
      </c>
      <c r="F32" s="19">
        <f t="shared" si="0"/>
        <v>-62997</v>
      </c>
      <c r="G32" s="19">
        <f t="shared" si="1"/>
        <v>-218.23095574863606</v>
      </c>
      <c r="H32" s="1">
        <v>19796</v>
      </c>
      <c r="I32" s="1">
        <v>-43201</v>
      </c>
    </row>
    <row r="33" spans="1:9" ht="16.5" customHeight="1">
      <c r="A33" s="4"/>
      <c r="B33" s="17" t="s">
        <v>54</v>
      </c>
      <c r="C33" s="18" t="s">
        <v>55</v>
      </c>
      <c r="D33" s="19">
        <v>19796</v>
      </c>
      <c r="E33" s="19">
        <v>19796</v>
      </c>
      <c r="F33" s="19">
        <f t="shared" si="0"/>
        <v>0</v>
      </c>
      <c r="G33" s="19">
        <f t="shared" si="1"/>
        <v>100</v>
      </c>
      <c r="H33" s="1">
        <v>0</v>
      </c>
      <c r="I33" s="1">
        <v>0</v>
      </c>
    </row>
    <row r="34" spans="1:9" ht="16.5" customHeight="1">
      <c r="A34" s="4"/>
      <c r="B34" s="17" t="s">
        <v>56</v>
      </c>
      <c r="C34" s="18" t="s">
        <v>57</v>
      </c>
      <c r="D34" s="19">
        <v>0</v>
      </c>
      <c r="E34" s="19">
        <v>-52644</v>
      </c>
      <c r="F34" s="19">
        <f t="shared" si="0"/>
        <v>-52644</v>
      </c>
      <c r="G34" s="19">
        <f t="shared" si="1"/>
        <v>0</v>
      </c>
      <c r="H34" s="1">
        <v>0</v>
      </c>
      <c r="I34" s="1">
        <v>0</v>
      </c>
    </row>
    <row r="35" spans="1:9" ht="16.5" customHeight="1">
      <c r="A35" s="4"/>
      <c r="B35" s="17" t="s">
        <v>58</v>
      </c>
      <c r="C35" s="18" t="s">
        <v>59</v>
      </c>
      <c r="D35" s="19">
        <v>0</v>
      </c>
      <c r="E35" s="19">
        <v>-10353</v>
      </c>
      <c r="F35" s="19">
        <f t="shared" si="0"/>
        <v>-10353</v>
      </c>
      <c r="G35" s="19">
        <f t="shared" si="1"/>
        <v>0</v>
      </c>
      <c r="H35" s="1">
        <v>0</v>
      </c>
      <c r="I35" s="1">
        <v>0</v>
      </c>
    </row>
    <row r="36" spans="1:7" ht="16.5" customHeight="1">
      <c r="A36" s="4"/>
      <c r="B36" s="35" t="s">
        <v>21</v>
      </c>
      <c r="C36" s="35"/>
      <c r="D36" s="19">
        <f>SUM(H30:H35)</f>
        <v>19796</v>
      </c>
      <c r="E36" s="19">
        <f>SUM(I30:I35)</f>
        <v>-52596</v>
      </c>
      <c r="F36" s="19">
        <f t="shared" si="0"/>
        <v>-72392</v>
      </c>
      <c r="G36" s="19">
        <f t="shared" si="1"/>
        <v>-265.6900383915942</v>
      </c>
    </row>
    <row r="37" spans="1:7" ht="16.5" customHeight="1">
      <c r="A37" s="4"/>
      <c r="B37" s="14"/>
      <c r="C37" s="14"/>
      <c r="D37" s="15"/>
      <c r="E37" s="15"/>
      <c r="F37" s="15"/>
      <c r="G37" s="15"/>
    </row>
    <row r="38" spans="1:7" ht="16.5" customHeight="1">
      <c r="A38" s="4"/>
      <c r="B38" s="35" t="s">
        <v>22</v>
      </c>
      <c r="C38" s="35"/>
      <c r="D38" s="19">
        <f>SUM(D27,D36)</f>
        <v>2471072</v>
      </c>
      <c r="E38" s="19">
        <f>SUM(E27,E36)</f>
        <v>456365</v>
      </c>
      <c r="F38" s="19">
        <f>E38-D38</f>
        <v>-2014707</v>
      </c>
      <c r="G38" s="19">
        <f>IF(D38=0,0,E38/D38)*100</f>
        <v>18.46830039756025</v>
      </c>
    </row>
    <row r="39" spans="1:7" ht="16.5" customHeight="1">
      <c r="A39" s="4"/>
      <c r="B39" s="17" t="s">
        <v>23</v>
      </c>
      <c r="C39" s="18">
        <v>9900</v>
      </c>
      <c r="D39" s="19">
        <v>0</v>
      </c>
      <c r="E39" s="19">
        <v>0</v>
      </c>
      <c r="F39" s="19">
        <f>E39-D39</f>
        <v>0</v>
      </c>
      <c r="G39" s="19">
        <f>IF(D39=0,0,E39/D39)*100</f>
        <v>0</v>
      </c>
    </row>
    <row r="40" spans="1:7" ht="16.5" customHeight="1">
      <c r="A40" s="4"/>
      <c r="B40" s="35" t="s">
        <v>24</v>
      </c>
      <c r="C40" s="35"/>
      <c r="D40" s="19">
        <f>SUM(D39,D38)</f>
        <v>2471072</v>
      </c>
      <c r="E40" s="19">
        <f>SUM(E38,E39)</f>
        <v>456365</v>
      </c>
      <c r="F40" s="19">
        <f>E40-D40</f>
        <v>-2014707</v>
      </c>
      <c r="G40" s="19">
        <f>IF(D40=0,0,E40/D40)*100</f>
        <v>18.46830039756025</v>
      </c>
    </row>
  </sheetData>
  <sheetProtection selectLockedCells="1" selectUnlockedCells="1"/>
  <mergeCells count="10">
    <mergeCell ref="B27:C27"/>
    <mergeCell ref="B36:C36"/>
    <mergeCell ref="B38:C38"/>
    <mergeCell ref="B40:C40"/>
    <mergeCell ref="B2:G2"/>
    <mergeCell ref="B3:G3"/>
    <mergeCell ref="B11:C11"/>
    <mergeCell ref="B17:C17"/>
    <mergeCell ref="B22:C22"/>
    <mergeCell ref="B26:C26"/>
  </mergeCells>
  <printOptions/>
  <pageMargins left="0.7" right="0.7" top="0.75" bottom="0.75" header="0.5118055555555555" footer="0.5118055555555555"/>
  <pageSetup fitToHeight="0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6" t="s">
        <v>25</v>
      </c>
      <c r="C2" s="36"/>
      <c r="D2" s="36"/>
      <c r="E2" s="36"/>
      <c r="F2" s="36"/>
      <c r="G2" s="36"/>
    </row>
    <row r="3" spans="1:7" s="6" customFormat="1" ht="18" customHeight="1">
      <c r="A3" s="20">
        <v>1</v>
      </c>
      <c r="B3" s="37" t="s">
        <v>31</v>
      </c>
      <c r="C3" s="37"/>
      <c r="D3" s="37"/>
      <c r="E3" s="37"/>
      <c r="F3" s="37"/>
      <c r="G3" s="37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40" t="s">
        <v>60</v>
      </c>
      <c r="C8" s="40"/>
      <c r="D8" s="40"/>
      <c r="E8" s="40"/>
      <c r="F8" s="40"/>
      <c r="G8" s="40"/>
    </row>
    <row r="9" spans="1:7" ht="16.5" customHeight="1">
      <c r="A9" s="4"/>
      <c r="B9" s="41" t="s">
        <v>29</v>
      </c>
      <c r="C9" s="41"/>
      <c r="D9" s="41"/>
      <c r="E9" s="41"/>
      <c r="F9" s="41"/>
      <c r="G9" s="41"/>
    </row>
    <row r="10" spans="1:7" ht="16.5" customHeight="1">
      <c r="A10" s="4"/>
      <c r="B10" s="38" t="s">
        <v>61</v>
      </c>
      <c r="C10" s="38"/>
      <c r="D10" s="38"/>
      <c r="E10" s="38"/>
      <c r="F10" s="38"/>
      <c r="G10" s="38"/>
    </row>
    <row r="11" spans="1:7" ht="16.5" customHeight="1">
      <c r="A11" s="4"/>
      <c r="B11" s="24" t="s">
        <v>62</v>
      </c>
      <c r="C11" s="23"/>
      <c r="D11" s="23"/>
      <c r="E11" s="23"/>
      <c r="F11" s="23"/>
      <c r="G11" s="23"/>
    </row>
    <row r="12" spans="1:9" ht="16.5" customHeight="1">
      <c r="A12" s="4"/>
      <c r="B12" s="25" t="s">
        <v>63</v>
      </c>
      <c r="C12" s="18" t="s">
        <v>64</v>
      </c>
      <c r="D12" s="26">
        <v>1536706</v>
      </c>
      <c r="E12" s="26">
        <v>235853</v>
      </c>
      <c r="F12" s="26">
        <f aca="true" t="shared" si="0" ref="F12:F35">E12-D12</f>
        <v>-1300853</v>
      </c>
      <c r="G12" s="26">
        <f aca="true" t="shared" si="1" ref="G12:G35">IF(D12=0,0,E12/D12)*100</f>
        <v>15.34795855550769</v>
      </c>
      <c r="H12" s="1">
        <v>1536706</v>
      </c>
      <c r="I12" s="1">
        <v>235853</v>
      </c>
    </row>
    <row r="13" spans="1:9" ht="16.5" customHeight="1">
      <c r="A13" s="4"/>
      <c r="B13" s="25" t="s">
        <v>65</v>
      </c>
      <c r="C13" s="18" t="s">
        <v>66</v>
      </c>
      <c r="D13" s="26">
        <v>1536706</v>
      </c>
      <c r="E13" s="26">
        <v>235853</v>
      </c>
      <c r="F13" s="26">
        <f t="shared" si="0"/>
        <v>-1300853</v>
      </c>
      <c r="G13" s="26">
        <f t="shared" si="1"/>
        <v>15.34795855550769</v>
      </c>
      <c r="H13" s="1">
        <v>0</v>
      </c>
      <c r="I13" s="1">
        <v>0</v>
      </c>
    </row>
    <row r="14" spans="1:9" ht="16.5" customHeight="1">
      <c r="A14" s="4"/>
      <c r="B14" s="25" t="s">
        <v>67</v>
      </c>
      <c r="C14" s="18" t="s">
        <v>68</v>
      </c>
      <c r="D14" s="26">
        <v>127770</v>
      </c>
      <c r="E14" s="26">
        <v>78914</v>
      </c>
      <c r="F14" s="26">
        <f t="shared" si="0"/>
        <v>-48856</v>
      </c>
      <c r="G14" s="26">
        <f t="shared" si="1"/>
        <v>61.762542067778035</v>
      </c>
      <c r="H14" s="1">
        <v>127770</v>
      </c>
      <c r="I14" s="1">
        <v>78914</v>
      </c>
    </row>
    <row r="15" spans="1:9" ht="16.5" customHeight="1">
      <c r="A15" s="4"/>
      <c r="B15" s="25" t="s">
        <v>69</v>
      </c>
      <c r="C15" s="18" t="s">
        <v>70</v>
      </c>
      <c r="D15" s="26">
        <v>4500</v>
      </c>
      <c r="E15" s="26">
        <v>492</v>
      </c>
      <c r="F15" s="26">
        <f t="shared" si="0"/>
        <v>-4008</v>
      </c>
      <c r="G15" s="26">
        <f t="shared" si="1"/>
        <v>10.933333333333334</v>
      </c>
      <c r="H15" s="1">
        <v>0</v>
      </c>
      <c r="I15" s="1">
        <v>0</v>
      </c>
    </row>
    <row r="16" spans="1:9" ht="16.5" customHeight="1">
      <c r="A16" s="4"/>
      <c r="B16" s="25" t="s">
        <v>71</v>
      </c>
      <c r="C16" s="18" t="s">
        <v>72</v>
      </c>
      <c r="D16" s="26">
        <v>101270</v>
      </c>
      <c r="E16" s="26">
        <v>71464</v>
      </c>
      <c r="F16" s="26">
        <f t="shared" si="0"/>
        <v>-29806</v>
      </c>
      <c r="G16" s="26">
        <f t="shared" si="1"/>
        <v>70.5677890787005</v>
      </c>
      <c r="H16" s="1">
        <v>0</v>
      </c>
      <c r="I16" s="1">
        <v>0</v>
      </c>
    </row>
    <row r="17" spans="1:9" ht="16.5" customHeight="1">
      <c r="A17" s="4"/>
      <c r="B17" s="25" t="s">
        <v>73</v>
      </c>
      <c r="C17" s="18" t="s">
        <v>74</v>
      </c>
      <c r="D17" s="26">
        <v>22000</v>
      </c>
      <c r="E17" s="26">
        <v>6958</v>
      </c>
      <c r="F17" s="26">
        <f t="shared" si="0"/>
        <v>-15042</v>
      </c>
      <c r="G17" s="26">
        <f t="shared" si="1"/>
        <v>31.627272727272725</v>
      </c>
      <c r="H17" s="1">
        <v>0</v>
      </c>
      <c r="I17" s="1">
        <v>0</v>
      </c>
    </row>
    <row r="18" spans="1:9" ht="16.5" customHeight="1">
      <c r="A18" s="4"/>
      <c r="B18" s="25" t="s">
        <v>75</v>
      </c>
      <c r="C18" s="18" t="s">
        <v>76</v>
      </c>
      <c r="D18" s="26">
        <v>350000</v>
      </c>
      <c r="E18" s="26">
        <v>56450</v>
      </c>
      <c r="F18" s="26">
        <f t="shared" si="0"/>
        <v>-293550</v>
      </c>
      <c r="G18" s="26">
        <f t="shared" si="1"/>
        <v>16.12857142857143</v>
      </c>
      <c r="H18" s="1">
        <v>350000</v>
      </c>
      <c r="I18" s="1">
        <v>56450</v>
      </c>
    </row>
    <row r="19" spans="1:9" ht="16.5" customHeight="1">
      <c r="A19" s="4"/>
      <c r="B19" s="25" t="s">
        <v>77</v>
      </c>
      <c r="C19" s="18" t="s">
        <v>78</v>
      </c>
      <c r="D19" s="26">
        <v>167000</v>
      </c>
      <c r="E19" s="26">
        <v>28169</v>
      </c>
      <c r="F19" s="26">
        <f t="shared" si="0"/>
        <v>-138831</v>
      </c>
      <c r="G19" s="26">
        <f t="shared" si="1"/>
        <v>16.867664670658684</v>
      </c>
      <c r="H19" s="1">
        <v>0</v>
      </c>
      <c r="I19" s="1">
        <v>0</v>
      </c>
    </row>
    <row r="20" spans="1:9" ht="16.5" customHeight="1">
      <c r="A20" s="4"/>
      <c r="B20" s="25" t="s">
        <v>79</v>
      </c>
      <c r="C20" s="18" t="s">
        <v>80</v>
      </c>
      <c r="D20" s="26">
        <v>61000</v>
      </c>
      <c r="E20" s="26">
        <v>9398</v>
      </c>
      <c r="F20" s="26">
        <f t="shared" si="0"/>
        <v>-51602</v>
      </c>
      <c r="G20" s="26">
        <f t="shared" si="1"/>
        <v>15.406557377049179</v>
      </c>
      <c r="H20" s="1">
        <v>0</v>
      </c>
      <c r="I20" s="1">
        <v>0</v>
      </c>
    </row>
    <row r="21" spans="1:9" ht="16.5" customHeight="1">
      <c r="A21" s="4"/>
      <c r="B21" s="25" t="s">
        <v>81</v>
      </c>
      <c r="C21" s="18" t="s">
        <v>82</v>
      </c>
      <c r="D21" s="26">
        <v>77000</v>
      </c>
      <c r="E21" s="26">
        <v>12289</v>
      </c>
      <c r="F21" s="26">
        <f t="shared" si="0"/>
        <v>-64711</v>
      </c>
      <c r="G21" s="26">
        <f t="shared" si="1"/>
        <v>15.95974025974026</v>
      </c>
      <c r="H21" s="1">
        <v>0</v>
      </c>
      <c r="I21" s="1">
        <v>0</v>
      </c>
    </row>
    <row r="22" spans="1:9" ht="16.5" customHeight="1">
      <c r="A22" s="4"/>
      <c r="B22" s="25" t="s">
        <v>83</v>
      </c>
      <c r="C22" s="18" t="s">
        <v>84</v>
      </c>
      <c r="D22" s="26">
        <v>45000</v>
      </c>
      <c r="E22" s="26">
        <v>6594</v>
      </c>
      <c r="F22" s="26">
        <f t="shared" si="0"/>
        <v>-38406</v>
      </c>
      <c r="G22" s="26">
        <f t="shared" si="1"/>
        <v>14.653333333333332</v>
      </c>
      <c r="H22" s="1">
        <v>0</v>
      </c>
      <c r="I22" s="1">
        <v>0</v>
      </c>
    </row>
    <row r="23" spans="1:9" ht="16.5" customHeight="1">
      <c r="A23" s="4"/>
      <c r="B23" s="25" t="s">
        <v>85</v>
      </c>
      <c r="C23" s="18" t="s">
        <v>86</v>
      </c>
      <c r="D23" s="26">
        <v>341935</v>
      </c>
      <c r="E23" s="26">
        <v>67856</v>
      </c>
      <c r="F23" s="26">
        <f t="shared" si="0"/>
        <v>-274079</v>
      </c>
      <c r="G23" s="26">
        <f t="shared" si="1"/>
        <v>19.84470732741603</v>
      </c>
      <c r="H23" s="1">
        <v>341935</v>
      </c>
      <c r="I23" s="1">
        <v>67856</v>
      </c>
    </row>
    <row r="24" spans="1:9" ht="16.5" customHeight="1">
      <c r="A24" s="4"/>
      <c r="B24" s="25" t="s">
        <v>87</v>
      </c>
      <c r="C24" s="18" t="s">
        <v>88</v>
      </c>
      <c r="D24" s="26">
        <v>68898</v>
      </c>
      <c r="E24" s="26">
        <v>12408</v>
      </c>
      <c r="F24" s="26">
        <f t="shared" si="0"/>
        <v>-56490</v>
      </c>
      <c r="G24" s="26">
        <f t="shared" si="1"/>
        <v>18.009231037185405</v>
      </c>
      <c r="H24" s="1">
        <v>0</v>
      </c>
      <c r="I24" s="1">
        <v>0</v>
      </c>
    </row>
    <row r="25" spans="1:9" ht="16.5" customHeight="1">
      <c r="A25" s="4"/>
      <c r="B25" s="25" t="s">
        <v>89</v>
      </c>
      <c r="C25" s="18" t="s">
        <v>90</v>
      </c>
      <c r="D25" s="26">
        <v>7500</v>
      </c>
      <c r="E25" s="26">
        <v>7215</v>
      </c>
      <c r="F25" s="26">
        <f t="shared" si="0"/>
        <v>-285</v>
      </c>
      <c r="G25" s="26">
        <f t="shared" si="1"/>
        <v>96.2</v>
      </c>
      <c r="H25" s="1">
        <v>0</v>
      </c>
      <c r="I25" s="1">
        <v>0</v>
      </c>
    </row>
    <row r="26" spans="1:9" ht="16.5" customHeight="1">
      <c r="A26" s="4"/>
      <c r="B26" s="25" t="s">
        <v>91</v>
      </c>
      <c r="C26" s="18" t="s">
        <v>92</v>
      </c>
      <c r="D26" s="26">
        <v>3000</v>
      </c>
      <c r="E26" s="26">
        <v>0</v>
      </c>
      <c r="F26" s="26">
        <f t="shared" si="0"/>
        <v>-3000</v>
      </c>
      <c r="G26" s="2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5" t="s">
        <v>93</v>
      </c>
      <c r="C27" s="18" t="s">
        <v>94</v>
      </c>
      <c r="D27" s="26">
        <v>45000</v>
      </c>
      <c r="E27" s="26">
        <v>2499</v>
      </c>
      <c r="F27" s="26">
        <f t="shared" si="0"/>
        <v>-42501</v>
      </c>
      <c r="G27" s="26">
        <f t="shared" si="1"/>
        <v>5.553333333333333</v>
      </c>
      <c r="H27" s="1">
        <v>0</v>
      </c>
      <c r="I27" s="1">
        <v>0</v>
      </c>
    </row>
    <row r="28" spans="1:9" ht="16.5" customHeight="1">
      <c r="A28" s="4"/>
      <c r="B28" s="25" t="s">
        <v>95</v>
      </c>
      <c r="C28" s="18" t="s">
        <v>96</v>
      </c>
      <c r="D28" s="26">
        <v>83000</v>
      </c>
      <c r="E28" s="26">
        <v>34753</v>
      </c>
      <c r="F28" s="26">
        <f t="shared" si="0"/>
        <v>-48247</v>
      </c>
      <c r="G28" s="26">
        <f t="shared" si="1"/>
        <v>41.871084337349394</v>
      </c>
      <c r="H28" s="1">
        <v>0</v>
      </c>
      <c r="I28" s="1">
        <v>0</v>
      </c>
    </row>
    <row r="29" spans="1:9" ht="16.5" customHeight="1">
      <c r="A29" s="4"/>
      <c r="B29" s="25" t="s">
        <v>97</v>
      </c>
      <c r="C29" s="18" t="s">
        <v>98</v>
      </c>
      <c r="D29" s="26">
        <v>70537</v>
      </c>
      <c r="E29" s="26">
        <v>10911</v>
      </c>
      <c r="F29" s="26">
        <f t="shared" si="0"/>
        <v>-59626</v>
      </c>
      <c r="G29" s="26">
        <f t="shared" si="1"/>
        <v>15.46847753661199</v>
      </c>
      <c r="H29" s="1">
        <v>0</v>
      </c>
      <c r="I29" s="1">
        <v>0</v>
      </c>
    </row>
    <row r="30" spans="1:9" ht="16.5" customHeight="1">
      <c r="A30" s="4"/>
      <c r="B30" s="25" t="s">
        <v>99</v>
      </c>
      <c r="C30" s="18" t="s">
        <v>100</v>
      </c>
      <c r="D30" s="26">
        <v>58000</v>
      </c>
      <c r="E30" s="26">
        <v>0</v>
      </c>
      <c r="F30" s="26">
        <f t="shared" si="0"/>
        <v>-58000</v>
      </c>
      <c r="G30" s="26">
        <f t="shared" si="1"/>
        <v>0</v>
      </c>
      <c r="H30" s="1">
        <v>0</v>
      </c>
      <c r="I30" s="1">
        <v>0</v>
      </c>
    </row>
    <row r="31" spans="1:9" ht="16.5" customHeight="1">
      <c r="A31" s="4"/>
      <c r="B31" s="25" t="s">
        <v>101</v>
      </c>
      <c r="C31" s="18" t="s">
        <v>102</v>
      </c>
      <c r="D31" s="26">
        <v>3000</v>
      </c>
      <c r="E31" s="26">
        <v>70</v>
      </c>
      <c r="F31" s="26">
        <f t="shared" si="0"/>
        <v>-2930</v>
      </c>
      <c r="G31" s="26">
        <f t="shared" si="1"/>
        <v>2.3333333333333335</v>
      </c>
      <c r="H31" s="1">
        <v>0</v>
      </c>
      <c r="I31" s="1">
        <v>0</v>
      </c>
    </row>
    <row r="32" spans="1:9" ht="16.5" customHeight="1">
      <c r="A32" s="4"/>
      <c r="B32" s="25" t="s">
        <v>103</v>
      </c>
      <c r="C32" s="18" t="s">
        <v>104</v>
      </c>
      <c r="D32" s="26">
        <v>3000</v>
      </c>
      <c r="E32" s="26">
        <v>0</v>
      </c>
      <c r="F32" s="26">
        <f t="shared" si="0"/>
        <v>-3000</v>
      </c>
      <c r="G32" s="26">
        <f t="shared" si="1"/>
        <v>0</v>
      </c>
      <c r="H32" s="1">
        <v>0</v>
      </c>
      <c r="I32" s="1">
        <v>0</v>
      </c>
    </row>
    <row r="33" spans="1:9" ht="16.5" customHeight="1">
      <c r="A33" s="4"/>
      <c r="B33" s="25" t="s">
        <v>105</v>
      </c>
      <c r="C33" s="18" t="s">
        <v>106</v>
      </c>
      <c r="D33" s="26">
        <v>2352</v>
      </c>
      <c r="E33" s="26">
        <v>2352</v>
      </c>
      <c r="F33" s="26">
        <f t="shared" si="0"/>
        <v>0</v>
      </c>
      <c r="G33" s="26">
        <f t="shared" si="1"/>
        <v>100</v>
      </c>
      <c r="H33" s="1">
        <v>2352</v>
      </c>
      <c r="I33" s="1">
        <v>2352</v>
      </c>
    </row>
    <row r="34" spans="1:9" ht="16.5" customHeight="1">
      <c r="A34" s="4"/>
      <c r="B34" s="25" t="s">
        <v>107</v>
      </c>
      <c r="C34" s="18" t="s">
        <v>108</v>
      </c>
      <c r="D34" s="26">
        <v>2352</v>
      </c>
      <c r="E34" s="26">
        <v>2352</v>
      </c>
      <c r="F34" s="26">
        <f t="shared" si="0"/>
        <v>0</v>
      </c>
      <c r="G34" s="26">
        <f t="shared" si="1"/>
        <v>100</v>
      </c>
      <c r="H34" s="1">
        <v>0</v>
      </c>
      <c r="I34" s="1">
        <v>0</v>
      </c>
    </row>
    <row r="35" spans="1:7" ht="15.75" customHeight="1">
      <c r="A35" s="4"/>
      <c r="B35" s="39" t="s">
        <v>109</v>
      </c>
      <c r="C35" s="39"/>
      <c r="D35" s="26">
        <f>SUM(H12:H34)</f>
        <v>2358763</v>
      </c>
      <c r="E35" s="26">
        <f>SUM(I12:I34)</f>
        <v>441425</v>
      </c>
      <c r="F35" s="26">
        <f t="shared" si="0"/>
        <v>-1917338</v>
      </c>
      <c r="G35" s="26">
        <f t="shared" si="1"/>
        <v>18.714258278597722</v>
      </c>
    </row>
    <row r="36" spans="1:7" ht="15.75" customHeight="1">
      <c r="A36" s="4"/>
      <c r="B36" s="27"/>
      <c r="C36" s="14"/>
      <c r="D36" s="28"/>
      <c r="E36" s="28"/>
      <c r="F36" s="28"/>
      <c r="G36" s="28"/>
    </row>
    <row r="37" spans="1:7" ht="15.75" customHeight="1">
      <c r="A37" s="4"/>
      <c r="B37" s="39" t="s">
        <v>110</v>
      </c>
      <c r="C37" s="39"/>
      <c r="D37" s="26">
        <f>SUM(D35)</f>
        <v>2358763</v>
      </c>
      <c r="E37" s="26">
        <f>SUM(E35)</f>
        <v>441425</v>
      </c>
      <c r="F37" s="26">
        <f>E37-D37</f>
        <v>-1917338</v>
      </c>
      <c r="G37" s="26">
        <f>IF(D37=0,0,E37/D37)*100</f>
        <v>18.714258278597722</v>
      </c>
    </row>
    <row r="38" spans="1:7" ht="15.75" customHeight="1">
      <c r="A38" s="4"/>
      <c r="B38" s="27"/>
      <c r="C38" s="14"/>
      <c r="D38" s="28"/>
      <c r="E38" s="28"/>
      <c r="F38" s="28"/>
      <c r="G38" s="28"/>
    </row>
    <row r="39" spans="1:7" ht="16.5" customHeight="1">
      <c r="A39" s="4"/>
      <c r="B39" s="38" t="s">
        <v>111</v>
      </c>
      <c r="C39" s="38"/>
      <c r="D39" s="38"/>
      <c r="E39" s="38"/>
      <c r="F39" s="38"/>
      <c r="G39" s="38"/>
    </row>
    <row r="40" spans="1:7" ht="16.5" customHeight="1">
      <c r="A40" s="4"/>
      <c r="B40" s="24" t="s">
        <v>62</v>
      </c>
      <c r="C40" s="23"/>
      <c r="D40" s="23"/>
      <c r="E40" s="23"/>
      <c r="F40" s="23"/>
      <c r="G40" s="23"/>
    </row>
    <row r="41" spans="1:9" ht="16.5" customHeight="1">
      <c r="A41" s="4"/>
      <c r="B41" s="25" t="s">
        <v>63</v>
      </c>
      <c r="C41" s="18" t="s">
        <v>64</v>
      </c>
      <c r="D41" s="26">
        <v>69250</v>
      </c>
      <c r="E41" s="26">
        <v>11540</v>
      </c>
      <c r="F41" s="26">
        <f aca="true" t="shared" si="2" ref="F41:F50">E41-D41</f>
        <v>-57710</v>
      </c>
      <c r="G41" s="26">
        <f aca="true" t="shared" si="3" ref="G41:G50">IF(D41=0,0,E41/D41)*100</f>
        <v>16.664259927797833</v>
      </c>
      <c r="H41" s="1">
        <v>69250</v>
      </c>
      <c r="I41" s="1">
        <v>11540</v>
      </c>
    </row>
    <row r="42" spans="1:9" ht="16.5" customHeight="1">
      <c r="A42" s="4"/>
      <c r="B42" s="25" t="s">
        <v>65</v>
      </c>
      <c r="C42" s="18" t="s">
        <v>66</v>
      </c>
      <c r="D42" s="26">
        <v>69250</v>
      </c>
      <c r="E42" s="26">
        <v>11540</v>
      </c>
      <c r="F42" s="26">
        <f t="shared" si="2"/>
        <v>-57710</v>
      </c>
      <c r="G42" s="26">
        <f t="shared" si="3"/>
        <v>16.664259927797833</v>
      </c>
      <c r="H42" s="1">
        <v>0</v>
      </c>
      <c r="I42" s="1">
        <v>0</v>
      </c>
    </row>
    <row r="43" spans="1:9" ht="16.5" customHeight="1">
      <c r="A43" s="4"/>
      <c r="B43" s="25" t="s">
        <v>75</v>
      </c>
      <c r="C43" s="18" t="s">
        <v>76</v>
      </c>
      <c r="D43" s="26">
        <v>16150</v>
      </c>
      <c r="E43" s="26">
        <v>2700</v>
      </c>
      <c r="F43" s="26">
        <f t="shared" si="2"/>
        <v>-13450</v>
      </c>
      <c r="G43" s="26">
        <f t="shared" si="3"/>
        <v>16.718266253869967</v>
      </c>
      <c r="H43" s="1">
        <v>16150</v>
      </c>
      <c r="I43" s="1">
        <v>2700</v>
      </c>
    </row>
    <row r="44" spans="1:9" ht="16.5" customHeight="1">
      <c r="A44" s="4"/>
      <c r="B44" s="25" t="s">
        <v>77</v>
      </c>
      <c r="C44" s="18" t="s">
        <v>78</v>
      </c>
      <c r="D44" s="26">
        <v>7900</v>
      </c>
      <c r="E44" s="26">
        <v>1320</v>
      </c>
      <c r="F44" s="26">
        <f t="shared" si="2"/>
        <v>-6580</v>
      </c>
      <c r="G44" s="26">
        <f t="shared" si="3"/>
        <v>16.70886075949367</v>
      </c>
      <c r="H44" s="1">
        <v>0</v>
      </c>
      <c r="I44" s="1">
        <v>0</v>
      </c>
    </row>
    <row r="45" spans="1:9" ht="16.5" customHeight="1">
      <c r="A45" s="4"/>
      <c r="B45" s="25" t="s">
        <v>79</v>
      </c>
      <c r="C45" s="18" t="s">
        <v>80</v>
      </c>
      <c r="D45" s="26">
        <v>3000</v>
      </c>
      <c r="E45" s="26">
        <v>500</v>
      </c>
      <c r="F45" s="26">
        <f t="shared" si="2"/>
        <v>-2500</v>
      </c>
      <c r="G45" s="26">
        <f t="shared" si="3"/>
        <v>16.666666666666664</v>
      </c>
      <c r="H45" s="1">
        <v>0</v>
      </c>
      <c r="I45" s="1">
        <v>0</v>
      </c>
    </row>
    <row r="46" spans="1:9" ht="16.5" customHeight="1">
      <c r="A46" s="4"/>
      <c r="B46" s="25" t="s">
        <v>81</v>
      </c>
      <c r="C46" s="18" t="s">
        <v>82</v>
      </c>
      <c r="D46" s="26">
        <v>3300</v>
      </c>
      <c r="E46" s="26">
        <v>550</v>
      </c>
      <c r="F46" s="26">
        <f t="shared" si="2"/>
        <v>-2750</v>
      </c>
      <c r="G46" s="26">
        <f t="shared" si="3"/>
        <v>16.666666666666664</v>
      </c>
      <c r="H46" s="1">
        <v>0</v>
      </c>
      <c r="I46" s="1">
        <v>0</v>
      </c>
    </row>
    <row r="47" spans="1:9" ht="16.5" customHeight="1">
      <c r="A47" s="4"/>
      <c r="B47" s="25" t="s">
        <v>83</v>
      </c>
      <c r="C47" s="18" t="s">
        <v>84</v>
      </c>
      <c r="D47" s="26">
        <v>1950</v>
      </c>
      <c r="E47" s="26">
        <v>330</v>
      </c>
      <c r="F47" s="26">
        <f t="shared" si="2"/>
        <v>-1620</v>
      </c>
      <c r="G47" s="26">
        <f t="shared" si="3"/>
        <v>16.923076923076923</v>
      </c>
      <c r="H47" s="1">
        <v>0</v>
      </c>
      <c r="I47" s="1">
        <v>0</v>
      </c>
    </row>
    <row r="48" spans="1:9" ht="16.5" customHeight="1">
      <c r="A48" s="4"/>
      <c r="B48" s="25" t="s">
        <v>85</v>
      </c>
      <c r="C48" s="18" t="s">
        <v>86</v>
      </c>
      <c r="D48" s="26">
        <v>4564</v>
      </c>
      <c r="E48" s="26">
        <v>405</v>
      </c>
      <c r="F48" s="26">
        <f t="shared" si="2"/>
        <v>-4159</v>
      </c>
      <c r="G48" s="26">
        <f t="shared" si="3"/>
        <v>8.873794916739703</v>
      </c>
      <c r="H48" s="1">
        <v>4564</v>
      </c>
      <c r="I48" s="1">
        <v>405</v>
      </c>
    </row>
    <row r="49" spans="1:9" ht="16.5" customHeight="1">
      <c r="A49" s="4"/>
      <c r="B49" s="25" t="s">
        <v>93</v>
      </c>
      <c r="C49" s="18" t="s">
        <v>94</v>
      </c>
      <c r="D49" s="26">
        <v>4564</v>
      </c>
      <c r="E49" s="26">
        <v>405</v>
      </c>
      <c r="F49" s="26">
        <f t="shared" si="2"/>
        <v>-4159</v>
      </c>
      <c r="G49" s="26">
        <f t="shared" si="3"/>
        <v>8.873794916739703</v>
      </c>
      <c r="H49" s="1">
        <v>0</v>
      </c>
      <c r="I49" s="1">
        <v>0</v>
      </c>
    </row>
    <row r="50" spans="1:7" ht="15.75" customHeight="1">
      <c r="A50" s="4"/>
      <c r="B50" s="39" t="s">
        <v>109</v>
      </c>
      <c r="C50" s="39"/>
      <c r="D50" s="26">
        <f>SUM(H41:H49)</f>
        <v>89964</v>
      </c>
      <c r="E50" s="26">
        <f>SUM(I41:I49)</f>
        <v>14645</v>
      </c>
      <c r="F50" s="26">
        <f t="shared" si="2"/>
        <v>-75319</v>
      </c>
      <c r="G50" s="26">
        <f t="shared" si="3"/>
        <v>16.278733715708505</v>
      </c>
    </row>
    <row r="51" spans="1:7" ht="15.75" customHeight="1">
      <c r="A51" s="4"/>
      <c r="B51" s="27"/>
      <c r="C51" s="14"/>
      <c r="D51" s="28"/>
      <c r="E51" s="28"/>
      <c r="F51" s="28"/>
      <c r="G51" s="28"/>
    </row>
    <row r="52" spans="1:7" ht="15.75" customHeight="1">
      <c r="A52" s="4"/>
      <c r="B52" s="39" t="s">
        <v>112</v>
      </c>
      <c r="C52" s="39"/>
      <c r="D52" s="26">
        <f>SUM(D50)</f>
        <v>89964</v>
      </c>
      <c r="E52" s="26">
        <f>SUM(E50)</f>
        <v>14645</v>
      </c>
      <c r="F52" s="26">
        <f>E52-D52</f>
        <v>-75319</v>
      </c>
      <c r="G52" s="26">
        <f>IF(D52=0,0,E52/D52)*100</f>
        <v>16.278733715708505</v>
      </c>
    </row>
    <row r="53" spans="1:7" ht="15.75" customHeight="1">
      <c r="A53" s="4"/>
      <c r="B53" s="27"/>
      <c r="C53" s="14"/>
      <c r="D53" s="28"/>
      <c r="E53" s="28"/>
      <c r="F53" s="28"/>
      <c r="G53" s="28"/>
    </row>
    <row r="54" spans="1:7" ht="16.5" customHeight="1">
      <c r="A54" s="4"/>
      <c r="B54" s="38" t="s">
        <v>113</v>
      </c>
      <c r="C54" s="38"/>
      <c r="D54" s="38"/>
      <c r="E54" s="38"/>
      <c r="F54" s="38"/>
      <c r="G54" s="38"/>
    </row>
    <row r="55" spans="1:7" ht="16.5" customHeight="1">
      <c r="A55" s="4"/>
      <c r="B55" s="24" t="s">
        <v>62</v>
      </c>
      <c r="C55" s="23"/>
      <c r="D55" s="23"/>
      <c r="E55" s="23"/>
      <c r="F55" s="23"/>
      <c r="G55" s="23"/>
    </row>
    <row r="56" spans="1:9" ht="16.5" customHeight="1">
      <c r="A56" s="4"/>
      <c r="B56" s="25" t="s">
        <v>85</v>
      </c>
      <c r="C56" s="18" t="s">
        <v>86</v>
      </c>
      <c r="D56" s="26">
        <v>19796</v>
      </c>
      <c r="E56" s="26">
        <v>0</v>
      </c>
      <c r="F56" s="26">
        <f>E56-D56</f>
        <v>-19796</v>
      </c>
      <c r="G56" s="26">
        <f>IF(D56=0,0,E56/D56)*100</f>
        <v>0</v>
      </c>
      <c r="H56" s="1">
        <v>19796</v>
      </c>
      <c r="I56" s="1">
        <v>0</v>
      </c>
    </row>
    <row r="57" spans="1:9" ht="16.5" customHeight="1">
      <c r="A57" s="4"/>
      <c r="B57" s="25" t="s">
        <v>114</v>
      </c>
      <c r="C57" s="18" t="s">
        <v>115</v>
      </c>
      <c r="D57" s="26">
        <v>19796</v>
      </c>
      <c r="E57" s="26">
        <v>0</v>
      </c>
      <c r="F57" s="26">
        <f>E57-D57</f>
        <v>-19796</v>
      </c>
      <c r="G57" s="26">
        <f>IF(D57=0,0,E57/D57)*100</f>
        <v>0</v>
      </c>
      <c r="H57" s="1">
        <v>0</v>
      </c>
      <c r="I57" s="1">
        <v>0</v>
      </c>
    </row>
    <row r="58" spans="1:7" ht="15.75" customHeight="1">
      <c r="A58" s="4"/>
      <c r="B58" s="39" t="s">
        <v>109</v>
      </c>
      <c r="C58" s="39"/>
      <c r="D58" s="26">
        <f>SUM(H56:H57)</f>
        <v>19796</v>
      </c>
      <c r="E58" s="26">
        <f>SUM(I56:I57)</f>
        <v>0</v>
      </c>
      <c r="F58" s="26">
        <f>E58-D58</f>
        <v>-19796</v>
      </c>
      <c r="G58" s="26">
        <f>IF(D58=0,0,E58/D58)*100</f>
        <v>0</v>
      </c>
    </row>
    <row r="59" spans="1:7" ht="15.75" customHeight="1">
      <c r="A59" s="4"/>
      <c r="B59" s="27"/>
      <c r="C59" s="14"/>
      <c r="D59" s="28"/>
      <c r="E59" s="28"/>
      <c r="F59" s="28"/>
      <c r="G59" s="28"/>
    </row>
    <row r="60" spans="1:7" ht="15.75" customHeight="1">
      <c r="A60" s="4"/>
      <c r="B60" s="39" t="s">
        <v>116</v>
      </c>
      <c r="C60" s="39"/>
      <c r="D60" s="26">
        <f>SUM(D58)</f>
        <v>19796</v>
      </c>
      <c r="E60" s="26">
        <f>SUM(E58)</f>
        <v>0</v>
      </c>
      <c r="F60" s="26">
        <f>E60-D60</f>
        <v>-19796</v>
      </c>
      <c r="G60" s="26">
        <f>IF(D60=0,0,E60/D60)*100</f>
        <v>0</v>
      </c>
    </row>
    <row r="61" spans="1:7" ht="15.75" customHeight="1">
      <c r="A61" s="4"/>
      <c r="B61" s="27"/>
      <c r="C61" s="14"/>
      <c r="D61" s="28"/>
      <c r="E61" s="28"/>
      <c r="F61" s="28"/>
      <c r="G61" s="28"/>
    </row>
    <row r="62" spans="1:7" ht="15.75" customHeight="1">
      <c r="A62" s="4"/>
      <c r="B62" s="39" t="s">
        <v>117</v>
      </c>
      <c r="C62" s="39"/>
      <c r="D62" s="26">
        <f>SUM(D37,D52,D60)</f>
        <v>2468523</v>
      </c>
      <c r="E62" s="26">
        <f>SUM(E37,E52,E60)</f>
        <v>456070</v>
      </c>
      <c r="F62" s="26">
        <f>E62-D62</f>
        <v>-2012453</v>
      </c>
      <c r="G62" s="26">
        <f>IF(D62=0,0,E62/D62)*100</f>
        <v>18.47542032219266</v>
      </c>
    </row>
    <row r="63" spans="1:7" ht="15.75" customHeight="1">
      <c r="A63" s="4"/>
      <c r="B63" s="27"/>
      <c r="C63" s="14"/>
      <c r="D63" s="28"/>
      <c r="E63" s="28"/>
      <c r="F63" s="28"/>
      <c r="G63" s="28"/>
    </row>
    <row r="64" spans="1:7" ht="15.75" customHeight="1">
      <c r="A64" s="4"/>
      <c r="B64" s="39" t="s">
        <v>118</v>
      </c>
      <c r="C64" s="39"/>
      <c r="D64" s="26">
        <f>SUM(D62)</f>
        <v>2468523</v>
      </c>
      <c r="E64" s="26">
        <f>SUM(E62)</f>
        <v>456070</v>
      </c>
      <c r="F64" s="26">
        <f>E64-D64</f>
        <v>-2012453</v>
      </c>
      <c r="G64" s="26">
        <f>IF(D64=0,0,E64/D64)*100</f>
        <v>18.47542032219266</v>
      </c>
    </row>
    <row r="65" spans="1:7" ht="16.5" customHeight="1">
      <c r="A65" s="4"/>
      <c r="B65" s="27"/>
      <c r="C65" s="14"/>
      <c r="D65" s="28"/>
      <c r="E65" s="28"/>
      <c r="F65" s="28"/>
      <c r="G65" s="28"/>
    </row>
    <row r="66" spans="1:7" ht="16.5" customHeight="1">
      <c r="A66" s="4"/>
      <c r="B66" s="27"/>
      <c r="C66" s="14"/>
      <c r="D66" s="28"/>
      <c r="E66" s="28"/>
      <c r="F66" s="28"/>
      <c r="G66" s="28"/>
    </row>
    <row r="67" spans="1:7" ht="16.5" customHeight="1">
      <c r="A67" s="4"/>
      <c r="B67" s="40" t="s">
        <v>119</v>
      </c>
      <c r="C67" s="40"/>
      <c r="D67" s="40"/>
      <c r="E67" s="40"/>
      <c r="F67" s="40"/>
      <c r="G67" s="40"/>
    </row>
    <row r="68" spans="1:7" ht="16.5" customHeight="1">
      <c r="A68" s="4"/>
      <c r="B68" s="41" t="s">
        <v>29</v>
      </c>
      <c r="C68" s="41"/>
      <c r="D68" s="41"/>
      <c r="E68" s="41"/>
      <c r="F68" s="41"/>
      <c r="G68" s="41"/>
    </row>
    <row r="69" spans="1:7" ht="16.5" customHeight="1">
      <c r="A69" s="4"/>
      <c r="B69" s="38" t="s">
        <v>120</v>
      </c>
      <c r="C69" s="38"/>
      <c r="D69" s="38"/>
      <c r="E69" s="38"/>
      <c r="F69" s="38"/>
      <c r="G69" s="38"/>
    </row>
    <row r="70" spans="1:7" ht="16.5" customHeight="1">
      <c r="A70" s="4"/>
      <c r="B70" s="24" t="s">
        <v>62</v>
      </c>
      <c r="C70" s="23"/>
      <c r="D70" s="23"/>
      <c r="E70" s="23"/>
      <c r="F70" s="23"/>
      <c r="G70" s="23"/>
    </row>
    <row r="71" spans="1:9" ht="16.5" customHeight="1">
      <c r="A71" s="4"/>
      <c r="B71" s="25" t="s">
        <v>85</v>
      </c>
      <c r="C71" s="18" t="s">
        <v>86</v>
      </c>
      <c r="D71" s="26">
        <v>1439</v>
      </c>
      <c r="E71" s="26">
        <v>29</v>
      </c>
      <c r="F71" s="26">
        <f>E71-D71</f>
        <v>-1410</v>
      </c>
      <c r="G71" s="26">
        <f>IF(D71=0,0,E71/D71)*100</f>
        <v>2.0152883947185547</v>
      </c>
      <c r="H71" s="1">
        <v>1439</v>
      </c>
      <c r="I71" s="1">
        <v>29</v>
      </c>
    </row>
    <row r="72" spans="1:9" ht="16.5" customHeight="1">
      <c r="A72" s="4"/>
      <c r="B72" s="25" t="s">
        <v>121</v>
      </c>
      <c r="C72" s="18" t="s">
        <v>122</v>
      </c>
      <c r="D72" s="26">
        <v>1439</v>
      </c>
      <c r="E72" s="26">
        <v>29</v>
      </c>
      <c r="F72" s="26">
        <f>E72-D72</f>
        <v>-1410</v>
      </c>
      <c r="G72" s="26">
        <f>IF(D72=0,0,E72/D72)*100</f>
        <v>2.0152883947185547</v>
      </c>
      <c r="H72" s="1">
        <v>0</v>
      </c>
      <c r="I72" s="1">
        <v>0</v>
      </c>
    </row>
    <row r="73" spans="1:7" ht="15.75" customHeight="1">
      <c r="A73" s="4"/>
      <c r="B73" s="39" t="s">
        <v>109</v>
      </c>
      <c r="C73" s="39"/>
      <c r="D73" s="26">
        <f>SUM(H71:H72)</f>
        <v>1439</v>
      </c>
      <c r="E73" s="26">
        <f>SUM(I71:I72)</f>
        <v>29</v>
      </c>
      <c r="F73" s="26">
        <f>E73-D73</f>
        <v>-1410</v>
      </c>
      <c r="G73" s="26">
        <f>IF(D73=0,0,E73/D73)*100</f>
        <v>2.0152883947185547</v>
      </c>
    </row>
    <row r="74" spans="1:7" ht="15.75" customHeight="1">
      <c r="A74" s="4"/>
      <c r="B74" s="27"/>
      <c r="C74" s="14"/>
      <c r="D74" s="28"/>
      <c r="E74" s="28"/>
      <c r="F74" s="28"/>
      <c r="G74" s="28"/>
    </row>
    <row r="75" spans="1:7" ht="15.75" customHeight="1">
      <c r="A75" s="4"/>
      <c r="B75" s="39" t="s">
        <v>123</v>
      </c>
      <c r="C75" s="39"/>
      <c r="D75" s="26">
        <f>SUM(D73)</f>
        <v>1439</v>
      </c>
      <c r="E75" s="26">
        <f>SUM(E73)</f>
        <v>29</v>
      </c>
      <c r="F75" s="26">
        <f>E75-D75</f>
        <v>-1410</v>
      </c>
      <c r="G75" s="26">
        <f>IF(D75=0,0,E75/D75)*100</f>
        <v>2.0152883947185547</v>
      </c>
    </row>
    <row r="76" spans="1:7" ht="15.75" customHeight="1">
      <c r="A76" s="4"/>
      <c r="B76" s="27"/>
      <c r="C76" s="14"/>
      <c r="D76" s="28"/>
      <c r="E76" s="28"/>
      <c r="F76" s="28"/>
      <c r="G76" s="28"/>
    </row>
    <row r="77" spans="1:7" ht="15.75" customHeight="1">
      <c r="A77" s="4"/>
      <c r="B77" s="39" t="s">
        <v>117</v>
      </c>
      <c r="C77" s="39"/>
      <c r="D77" s="26">
        <f>SUM(D75)</f>
        <v>1439</v>
      </c>
      <c r="E77" s="26">
        <f>SUM(E75)</f>
        <v>29</v>
      </c>
      <c r="F77" s="26">
        <f>E77-D77</f>
        <v>-1410</v>
      </c>
      <c r="G77" s="26">
        <f>IF(D77=0,0,E77/D77)*100</f>
        <v>2.0152883947185547</v>
      </c>
    </row>
    <row r="78" spans="1:7" ht="15.75" customHeight="1">
      <c r="A78" s="4"/>
      <c r="B78" s="27"/>
      <c r="C78" s="14"/>
      <c r="D78" s="28"/>
      <c r="E78" s="28"/>
      <c r="F78" s="28"/>
      <c r="G78" s="28"/>
    </row>
    <row r="79" spans="1:7" ht="15.75" customHeight="1">
      <c r="A79" s="4"/>
      <c r="B79" s="39" t="s">
        <v>124</v>
      </c>
      <c r="C79" s="39"/>
      <c r="D79" s="26">
        <f>SUM(D77)</f>
        <v>1439</v>
      </c>
      <c r="E79" s="26">
        <f>SUM(E77)</f>
        <v>29</v>
      </c>
      <c r="F79" s="26">
        <f>E79-D79</f>
        <v>-1410</v>
      </c>
      <c r="G79" s="26">
        <f>IF(D79=0,0,E79/D79)*100</f>
        <v>2.0152883947185547</v>
      </c>
    </row>
    <row r="80" spans="1:7" ht="16.5" customHeight="1">
      <c r="A80" s="4"/>
      <c r="B80" s="27"/>
      <c r="C80" s="14"/>
      <c r="D80" s="28"/>
      <c r="E80" s="28"/>
      <c r="F80" s="28"/>
      <c r="G80" s="28"/>
    </row>
    <row r="81" spans="1:7" ht="16.5" customHeight="1">
      <c r="A81" s="4"/>
      <c r="B81" s="27"/>
      <c r="C81" s="14"/>
      <c r="D81" s="28"/>
      <c r="E81" s="28"/>
      <c r="F81" s="28"/>
      <c r="G81" s="28"/>
    </row>
    <row r="82" spans="1:7" ht="16.5" customHeight="1">
      <c r="A82" s="4"/>
      <c r="B82" s="40" t="s">
        <v>125</v>
      </c>
      <c r="C82" s="40"/>
      <c r="D82" s="40"/>
      <c r="E82" s="40"/>
      <c r="F82" s="40"/>
      <c r="G82" s="40"/>
    </row>
    <row r="83" spans="1:7" ht="16.5" customHeight="1">
      <c r="A83" s="4"/>
      <c r="B83" s="41" t="s">
        <v>126</v>
      </c>
      <c r="C83" s="41"/>
      <c r="D83" s="41"/>
      <c r="E83" s="41"/>
      <c r="F83" s="41"/>
      <c r="G83" s="41"/>
    </row>
    <row r="84" spans="1:7" ht="16.5" customHeight="1">
      <c r="A84" s="4"/>
      <c r="B84" s="38" t="s">
        <v>127</v>
      </c>
      <c r="C84" s="38"/>
      <c r="D84" s="38"/>
      <c r="E84" s="38"/>
      <c r="F84" s="38"/>
      <c r="G84" s="38"/>
    </row>
    <row r="85" spans="1:7" ht="16.5" customHeight="1">
      <c r="A85" s="4"/>
      <c r="B85" s="24" t="s">
        <v>62</v>
      </c>
      <c r="C85" s="23"/>
      <c r="D85" s="23"/>
      <c r="E85" s="23"/>
      <c r="F85" s="23"/>
      <c r="G85" s="23"/>
    </row>
    <row r="86" spans="1:9" ht="16.5" customHeight="1">
      <c r="A86" s="4"/>
      <c r="B86" s="25" t="s">
        <v>85</v>
      </c>
      <c r="C86" s="18" t="s">
        <v>86</v>
      </c>
      <c r="D86" s="26">
        <v>1110</v>
      </c>
      <c r="E86" s="26">
        <v>266</v>
      </c>
      <c r="F86" s="26">
        <f>E86-D86</f>
        <v>-844</v>
      </c>
      <c r="G86" s="26">
        <f>IF(D86=0,0,E86/D86)*100</f>
        <v>23.963963963963963</v>
      </c>
      <c r="H86" s="1">
        <v>1110</v>
      </c>
      <c r="I86" s="1">
        <v>266</v>
      </c>
    </row>
    <row r="87" spans="1:9" ht="16.5" customHeight="1">
      <c r="A87" s="4"/>
      <c r="B87" s="25" t="s">
        <v>97</v>
      </c>
      <c r="C87" s="18" t="s">
        <v>98</v>
      </c>
      <c r="D87" s="26">
        <v>1110</v>
      </c>
      <c r="E87" s="26">
        <v>228</v>
      </c>
      <c r="F87" s="26">
        <f>E87-D87</f>
        <v>-882</v>
      </c>
      <c r="G87" s="26">
        <f>IF(D87=0,0,E87/D87)*100</f>
        <v>20.54054054054054</v>
      </c>
      <c r="H87" s="1">
        <v>0</v>
      </c>
      <c r="I87" s="1">
        <v>0</v>
      </c>
    </row>
    <row r="88" spans="1:9" ht="16.5" customHeight="1">
      <c r="A88" s="4"/>
      <c r="B88" s="25" t="s">
        <v>103</v>
      </c>
      <c r="C88" s="18" t="s">
        <v>104</v>
      </c>
      <c r="D88" s="26">
        <v>0</v>
      </c>
      <c r="E88" s="26">
        <v>38</v>
      </c>
      <c r="F88" s="26">
        <f>E88-D88</f>
        <v>38</v>
      </c>
      <c r="G88" s="26">
        <f>IF(D88=0,0,E88/D88)*100</f>
        <v>0</v>
      </c>
      <c r="H88" s="1">
        <v>0</v>
      </c>
      <c r="I88" s="1">
        <v>0</v>
      </c>
    </row>
    <row r="89" spans="1:7" ht="15.75" customHeight="1">
      <c r="A89" s="4"/>
      <c r="B89" s="39" t="s">
        <v>109</v>
      </c>
      <c r="C89" s="39"/>
      <c r="D89" s="26">
        <f>SUM(H86:H88)</f>
        <v>1110</v>
      </c>
      <c r="E89" s="26">
        <f>SUM(I86:I88)</f>
        <v>266</v>
      </c>
      <c r="F89" s="26">
        <f>E89-D89</f>
        <v>-844</v>
      </c>
      <c r="G89" s="26">
        <f>IF(D89=0,0,E89/D89)*100</f>
        <v>23.963963963963963</v>
      </c>
    </row>
    <row r="90" spans="1:7" ht="15.75" customHeight="1">
      <c r="A90" s="4"/>
      <c r="B90" s="27"/>
      <c r="C90" s="14"/>
      <c r="D90" s="28"/>
      <c r="E90" s="28"/>
      <c r="F90" s="28"/>
      <c r="G90" s="28"/>
    </row>
    <row r="91" spans="1:7" ht="15.75" customHeight="1">
      <c r="A91" s="4"/>
      <c r="B91" s="39" t="s">
        <v>128</v>
      </c>
      <c r="C91" s="39"/>
      <c r="D91" s="26">
        <f>SUM(D89)</f>
        <v>1110</v>
      </c>
      <c r="E91" s="26">
        <f>SUM(E89)</f>
        <v>266</v>
      </c>
      <c r="F91" s="26">
        <f>E91-D91</f>
        <v>-844</v>
      </c>
      <c r="G91" s="26">
        <f>IF(D91=0,0,E91/D91)*100</f>
        <v>23.963963963963963</v>
      </c>
    </row>
    <row r="92" spans="1:7" ht="15.75" customHeight="1">
      <c r="A92" s="4"/>
      <c r="B92" s="27"/>
      <c r="C92" s="14"/>
      <c r="D92" s="28"/>
      <c r="E92" s="28"/>
      <c r="F92" s="28"/>
      <c r="G92" s="28"/>
    </row>
    <row r="93" spans="1:7" ht="15.75" customHeight="1">
      <c r="A93" s="4"/>
      <c r="B93" s="39" t="s">
        <v>129</v>
      </c>
      <c r="C93" s="39"/>
      <c r="D93" s="26">
        <f>SUM(D91)</f>
        <v>1110</v>
      </c>
      <c r="E93" s="26">
        <f>SUM(E91)</f>
        <v>266</v>
      </c>
      <c r="F93" s="26">
        <f>E93-D93</f>
        <v>-844</v>
      </c>
      <c r="G93" s="26">
        <f>IF(D93=0,0,E93/D93)*100</f>
        <v>23.963963963963963</v>
      </c>
    </row>
    <row r="94" spans="1:7" ht="15.75" customHeight="1">
      <c r="A94" s="4"/>
      <c r="B94" s="27"/>
      <c r="C94" s="14"/>
      <c r="D94" s="28"/>
      <c r="E94" s="28"/>
      <c r="F94" s="28"/>
      <c r="G94" s="28"/>
    </row>
    <row r="95" spans="1:7" ht="15.75" customHeight="1">
      <c r="A95" s="4"/>
      <c r="B95" s="39" t="s">
        <v>130</v>
      </c>
      <c r="C95" s="39"/>
      <c r="D95" s="26">
        <f>SUM(D93)</f>
        <v>1110</v>
      </c>
      <c r="E95" s="26">
        <f>SUM(E93)</f>
        <v>266</v>
      </c>
      <c r="F95" s="26">
        <f>E95-D95</f>
        <v>-844</v>
      </c>
      <c r="G95" s="26">
        <f>IF(D95=0,0,E95/D95)*100</f>
        <v>23.963963963963963</v>
      </c>
    </row>
    <row r="96" spans="1:7" ht="16.5" customHeight="1">
      <c r="A96" s="4"/>
      <c r="B96" s="27"/>
      <c r="C96" s="14"/>
      <c r="D96" s="28"/>
      <c r="E96" s="28"/>
      <c r="F96" s="28"/>
      <c r="G96" s="28"/>
    </row>
    <row r="97" spans="1:7" ht="16.5" customHeight="1">
      <c r="A97" s="4"/>
      <c r="B97" s="27"/>
      <c r="C97" s="14"/>
      <c r="D97" s="28"/>
      <c r="E97" s="28"/>
      <c r="F97" s="28"/>
      <c r="G97" s="28"/>
    </row>
    <row r="98" spans="1:7" ht="16.5" customHeight="1">
      <c r="A98" s="4"/>
      <c r="B98" s="27"/>
      <c r="C98" s="14"/>
      <c r="D98" s="28"/>
      <c r="E98" s="28"/>
      <c r="F98" s="28"/>
      <c r="G98" s="28"/>
    </row>
    <row r="99" spans="1:7" ht="16.5" customHeight="1">
      <c r="A99" s="4"/>
      <c r="B99" s="21"/>
      <c r="C99" s="14" t="s">
        <v>26</v>
      </c>
      <c r="D99" s="26">
        <f>SUM(D64,D79,D95)</f>
        <v>2471072</v>
      </c>
      <c r="E99" s="26">
        <f>SUM(E64,E79,E95)</f>
        <v>456365</v>
      </c>
      <c r="F99" s="26">
        <f>E99-D99</f>
        <v>-2014707</v>
      </c>
      <c r="G99" s="26">
        <f>IF(D99=0,0,E99/D99)*100</f>
        <v>18.46830039756025</v>
      </c>
    </row>
  </sheetData>
  <sheetProtection selectLockedCells="1" selectUnlockedCells="1"/>
  <mergeCells count="29">
    <mergeCell ref="B2:G2"/>
    <mergeCell ref="B3:G3"/>
    <mergeCell ref="B8:G8"/>
    <mergeCell ref="B9:G9"/>
    <mergeCell ref="B10:G10"/>
    <mergeCell ref="B35:C35"/>
    <mergeCell ref="B37:C37"/>
    <mergeCell ref="B39:G39"/>
    <mergeCell ref="B50:C50"/>
    <mergeCell ref="B52:C52"/>
    <mergeCell ref="B54:G54"/>
    <mergeCell ref="B58:C58"/>
    <mergeCell ref="B83:G83"/>
    <mergeCell ref="B60:C60"/>
    <mergeCell ref="B62:C62"/>
    <mergeCell ref="B64:C64"/>
    <mergeCell ref="B67:G67"/>
    <mergeCell ref="B68:G68"/>
    <mergeCell ref="B69:G69"/>
    <mergeCell ref="B84:G84"/>
    <mergeCell ref="B89:C89"/>
    <mergeCell ref="B91:C91"/>
    <mergeCell ref="B93:C93"/>
    <mergeCell ref="B95:C95"/>
    <mergeCell ref="B73:C73"/>
    <mergeCell ref="B75:C75"/>
    <mergeCell ref="B77:C77"/>
    <mergeCell ref="B79:C79"/>
    <mergeCell ref="B82:G82"/>
  </mergeCells>
  <printOptions/>
  <pageMargins left="0.7" right="0.7" top="0.75" bottom="0.75" header="0.5118055555555555" footer="0.5118055555555555"/>
  <pageSetup fitToHeight="0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6" t="s">
        <v>27</v>
      </c>
      <c r="C2" s="36"/>
      <c r="D2" s="36"/>
      <c r="E2" s="36"/>
      <c r="F2" s="36"/>
      <c r="G2" s="36"/>
    </row>
    <row r="3" spans="1:7" s="6" customFormat="1" ht="18" customHeight="1">
      <c r="A3" s="20">
        <v>1</v>
      </c>
      <c r="B3" s="37" t="s">
        <v>31</v>
      </c>
      <c r="C3" s="37"/>
      <c r="D3" s="37"/>
      <c r="E3" s="37"/>
      <c r="F3" s="37"/>
      <c r="G3" s="37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1"/>
      <c r="C7" s="21"/>
      <c r="D7" s="21"/>
      <c r="E7" s="21"/>
      <c r="F7" s="21"/>
      <c r="G7" s="21"/>
    </row>
    <row r="8" spans="1:7" ht="16.5" customHeight="1">
      <c r="A8" s="30"/>
      <c r="B8" s="40" t="s">
        <v>60</v>
      </c>
      <c r="C8" s="40"/>
      <c r="D8" s="40"/>
      <c r="E8" s="40"/>
      <c r="F8" s="40"/>
      <c r="G8" s="40"/>
    </row>
    <row r="9" spans="1:7" ht="16.5" customHeight="1">
      <c r="A9" s="30"/>
      <c r="B9" s="41" t="s">
        <v>29</v>
      </c>
      <c r="C9" s="41"/>
      <c r="D9" s="41"/>
      <c r="E9" s="41"/>
      <c r="F9" s="41"/>
      <c r="G9" s="41"/>
    </row>
    <row r="10" spans="1:7" ht="16.5" customHeight="1">
      <c r="A10" s="30"/>
      <c r="B10" s="38" t="s">
        <v>61</v>
      </c>
      <c r="C10" s="38"/>
      <c r="D10" s="38"/>
      <c r="E10" s="38"/>
      <c r="F10" s="38"/>
      <c r="G10" s="38"/>
    </row>
    <row r="11" spans="1:11" ht="16.5" customHeight="1">
      <c r="A11" s="30"/>
      <c r="B11" s="25" t="s">
        <v>131</v>
      </c>
      <c r="C11" s="18" t="s">
        <v>64</v>
      </c>
      <c r="D11" s="31">
        <v>0</v>
      </c>
      <c r="E11" s="31">
        <v>65</v>
      </c>
      <c r="F11" s="31">
        <f>E11-D11</f>
        <v>65</v>
      </c>
      <c r="G11" s="31">
        <f>IF(D11=0,0,E11/D11)*100</f>
        <v>0</v>
      </c>
      <c r="H11" s="4">
        <v>0</v>
      </c>
      <c r="I11" s="1">
        <v>65</v>
      </c>
      <c r="J11" s="1">
        <f>IF(C11="0100",H11,0)</f>
        <v>0</v>
      </c>
      <c r="K11" s="1">
        <f>IF(C11="0100",I11,0)</f>
        <v>65</v>
      </c>
    </row>
    <row r="12" spans="1:11" ht="16.5" customHeight="1">
      <c r="A12" s="30"/>
      <c r="B12" s="25" t="s">
        <v>132</v>
      </c>
      <c r="C12" s="18" t="s">
        <v>133</v>
      </c>
      <c r="D12" s="31">
        <v>0</v>
      </c>
      <c r="E12" s="31">
        <v>65</v>
      </c>
      <c r="F12" s="31">
        <f>E12-D12</f>
        <v>65</v>
      </c>
      <c r="G12" s="31">
        <f>IF(D12=0,0,E12/D12)*100</f>
        <v>0</v>
      </c>
      <c r="H12" s="4">
        <v>0</v>
      </c>
      <c r="I12" s="1">
        <v>0</v>
      </c>
      <c r="J12" s="1">
        <f>IF(C12="0100",H12,0)</f>
        <v>0</v>
      </c>
      <c r="K12" s="1">
        <f>IF(C12="0100",I12,0)</f>
        <v>0</v>
      </c>
    </row>
    <row r="13" spans="1:11" ht="16.5" customHeight="1">
      <c r="A13" s="30"/>
      <c r="B13" s="25" t="s">
        <v>134</v>
      </c>
      <c r="C13" s="18" t="s">
        <v>135</v>
      </c>
      <c r="D13" s="31">
        <v>0</v>
      </c>
      <c r="E13" s="31">
        <v>605</v>
      </c>
      <c r="F13" s="31">
        <f>E13-D13</f>
        <v>605</v>
      </c>
      <c r="G13" s="31">
        <f>IF(D13=0,0,E13/D13)*100</f>
        <v>0</v>
      </c>
      <c r="H13" s="4">
        <v>0</v>
      </c>
      <c r="I13" s="1">
        <v>605</v>
      </c>
      <c r="J13" s="1">
        <f>IF(C13="0100",H13,0)</f>
        <v>0</v>
      </c>
      <c r="K13" s="1">
        <f>IF(C13="0100",I13,0)</f>
        <v>0</v>
      </c>
    </row>
    <row r="14" spans="1:7" ht="15.75" customHeight="1">
      <c r="A14" s="4"/>
      <c r="B14" s="39" t="s">
        <v>110</v>
      </c>
      <c r="C14" s="39"/>
      <c r="D14" s="31">
        <f>SUM(J11:J13)</f>
        <v>0</v>
      </c>
      <c r="E14" s="31">
        <f>SUM(K11:K13)</f>
        <v>65</v>
      </c>
      <c r="F14" s="31">
        <f>E14-D14</f>
        <v>65</v>
      </c>
      <c r="G14" s="31">
        <f>IF(D14=0,0,E14/D14)*100</f>
        <v>0</v>
      </c>
    </row>
    <row r="15" spans="1:7" ht="15.75" customHeight="1">
      <c r="A15" s="4"/>
      <c r="B15" s="27"/>
      <c r="C15" s="14"/>
      <c r="D15" s="28"/>
      <c r="E15" s="28"/>
      <c r="F15" s="28"/>
      <c r="G15" s="28"/>
    </row>
    <row r="16" spans="1:7" ht="16.5" customHeight="1">
      <c r="A16" s="30"/>
      <c r="B16" s="38" t="s">
        <v>111</v>
      </c>
      <c r="C16" s="38"/>
      <c r="D16" s="38"/>
      <c r="E16" s="38"/>
      <c r="F16" s="38"/>
      <c r="G16" s="38"/>
    </row>
    <row r="17" spans="1:11" ht="16.5" customHeight="1">
      <c r="A17" s="30"/>
      <c r="B17" s="25" t="s">
        <v>131</v>
      </c>
      <c r="C17" s="18" t="s">
        <v>64</v>
      </c>
      <c r="D17" s="31">
        <v>0</v>
      </c>
      <c r="E17" s="31">
        <v>3</v>
      </c>
      <c r="F17" s="31">
        <f>E17-D17</f>
        <v>3</v>
      </c>
      <c r="G17" s="31">
        <f>IF(D17=0,0,E17/D17)*100</f>
        <v>0</v>
      </c>
      <c r="H17" s="4">
        <v>0</v>
      </c>
      <c r="I17" s="1">
        <v>3</v>
      </c>
      <c r="J17" s="1">
        <f>IF(C17="0100",H17,0)</f>
        <v>0</v>
      </c>
      <c r="K17" s="1">
        <f>IF(C17="0100",I17,0)</f>
        <v>3</v>
      </c>
    </row>
    <row r="18" spans="1:11" ht="16.5" customHeight="1">
      <c r="A18" s="30"/>
      <c r="B18" s="25" t="s">
        <v>132</v>
      </c>
      <c r="C18" s="18" t="s">
        <v>133</v>
      </c>
      <c r="D18" s="31">
        <v>0</v>
      </c>
      <c r="E18" s="31">
        <v>3</v>
      </c>
      <c r="F18" s="31">
        <f>E18-D18</f>
        <v>3</v>
      </c>
      <c r="G18" s="31">
        <f>IF(D18=0,0,E18/D18)*100</f>
        <v>0</v>
      </c>
      <c r="H18" s="4">
        <v>0</v>
      </c>
      <c r="I18" s="1">
        <v>0</v>
      </c>
      <c r="J18" s="1">
        <f>IF(C18="0100",H18,0)</f>
        <v>0</v>
      </c>
      <c r="K18" s="1">
        <f>IF(C18="0100",I18,0)</f>
        <v>0</v>
      </c>
    </row>
    <row r="19" spans="1:7" ht="15.75" customHeight="1">
      <c r="A19" s="4"/>
      <c r="B19" s="39" t="s">
        <v>112</v>
      </c>
      <c r="C19" s="39"/>
      <c r="D19" s="31">
        <f>SUM(J17:J18)</f>
        <v>0</v>
      </c>
      <c r="E19" s="31">
        <f>SUM(K17:K18)</f>
        <v>3</v>
      </c>
      <c r="F19" s="31">
        <f>E19-D19</f>
        <v>3</v>
      </c>
      <c r="G19" s="31">
        <f>IF(D19=0,0,E19/D19)*100</f>
        <v>0</v>
      </c>
    </row>
    <row r="20" spans="1:7" ht="15.75" customHeight="1">
      <c r="A20" s="4"/>
      <c r="B20" s="27"/>
      <c r="C20" s="14"/>
      <c r="D20" s="28"/>
      <c r="E20" s="28"/>
      <c r="F20" s="28"/>
      <c r="G20" s="28"/>
    </row>
    <row r="21" spans="1:7" ht="15.75" customHeight="1">
      <c r="A21" s="4"/>
      <c r="B21" s="39" t="s">
        <v>117</v>
      </c>
      <c r="C21" s="39"/>
      <c r="D21" s="31">
        <f>SUM(D14,D19)</f>
        <v>0</v>
      </c>
      <c r="E21" s="31">
        <f>SUM(E14,E19)</f>
        <v>68</v>
      </c>
      <c r="F21" s="31">
        <f>E21-D21</f>
        <v>68</v>
      </c>
      <c r="G21" s="31">
        <f>IF(D21=0,0,E21/D21)*100</f>
        <v>0</v>
      </c>
    </row>
    <row r="22" spans="1:7" ht="15.75" customHeight="1">
      <c r="A22" s="4"/>
      <c r="B22" s="27"/>
      <c r="C22" s="14"/>
      <c r="D22" s="28"/>
      <c r="E22" s="28"/>
      <c r="F22" s="28"/>
      <c r="G22" s="28"/>
    </row>
    <row r="23" spans="1:7" ht="15.75" customHeight="1">
      <c r="A23" s="4"/>
      <c r="B23" s="39" t="s">
        <v>118</v>
      </c>
      <c r="C23" s="39"/>
      <c r="D23" s="31">
        <f>SUM(D21)</f>
        <v>0</v>
      </c>
      <c r="E23" s="31">
        <f>SUM(E21)</f>
        <v>68</v>
      </c>
      <c r="F23" s="31">
        <f>E23-D23</f>
        <v>68</v>
      </c>
      <c r="G23" s="31">
        <f>IF(D23=0,0,E23/D23)*100</f>
        <v>0</v>
      </c>
    </row>
    <row r="24" spans="1:7" ht="16.5" customHeight="1">
      <c r="A24" s="4"/>
      <c r="B24" s="27"/>
      <c r="C24" s="14"/>
      <c r="D24" s="28"/>
      <c r="E24" s="28"/>
      <c r="F24" s="28"/>
      <c r="G24" s="28"/>
    </row>
    <row r="25" spans="1:7" ht="16.5" customHeight="1">
      <c r="A25" s="4"/>
      <c r="B25" s="27"/>
      <c r="C25" s="14"/>
      <c r="D25" s="28"/>
      <c r="E25" s="28"/>
      <c r="F25" s="28"/>
      <c r="G25" s="28"/>
    </row>
    <row r="26" spans="1:7" ht="16.5" customHeight="1">
      <c r="A26" s="4"/>
      <c r="B26" s="27"/>
      <c r="C26" s="14"/>
      <c r="D26" s="28"/>
      <c r="E26" s="28"/>
      <c r="F26" s="28"/>
      <c r="G26" s="28"/>
    </row>
    <row r="27" spans="1:7" ht="16.5" customHeight="1">
      <c r="A27" s="32"/>
      <c r="B27" s="21"/>
      <c r="C27" s="14" t="s">
        <v>26</v>
      </c>
      <c r="D27" s="31">
        <f>SUM(D23)</f>
        <v>0</v>
      </c>
      <c r="E27" s="31">
        <f>SUM(E23)</f>
        <v>68</v>
      </c>
      <c r="F27" s="31">
        <f>E27-D27</f>
        <v>68</v>
      </c>
      <c r="G27" s="31">
        <f>IF(D27=0,0,E27/D27)*100</f>
        <v>0</v>
      </c>
    </row>
    <row r="28" ht="16.5" customHeight="1"/>
    <row r="29" ht="16.5" customHeight="1"/>
    <row r="30" ht="16.5" customHeight="1"/>
  </sheetData>
  <sheetProtection selectLockedCells="1" selectUnlockedCells="1"/>
  <mergeCells count="10">
    <mergeCell ref="B16:G16"/>
    <mergeCell ref="B19:C19"/>
    <mergeCell ref="B21:C21"/>
    <mergeCell ref="B23:C23"/>
    <mergeCell ref="B2:G2"/>
    <mergeCell ref="B3:G3"/>
    <mergeCell ref="B8:G8"/>
    <mergeCell ref="B9:G9"/>
    <mergeCell ref="B10:G10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6" t="s">
        <v>28</v>
      </c>
      <c r="C2" s="36"/>
      <c r="D2" s="36"/>
      <c r="E2" s="36"/>
      <c r="F2" s="36"/>
      <c r="G2" s="36"/>
    </row>
    <row r="3" spans="1:7" s="6" customFormat="1" ht="18" customHeight="1">
      <c r="A3" s="20">
        <v>1</v>
      </c>
      <c r="B3" s="37" t="s">
        <v>31</v>
      </c>
      <c r="C3" s="37"/>
      <c r="D3" s="37"/>
      <c r="E3" s="37"/>
      <c r="F3" s="37"/>
      <c r="G3" s="37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2" t="s">
        <v>136</v>
      </c>
      <c r="C8" s="42"/>
      <c r="D8" s="42"/>
      <c r="E8" s="42"/>
      <c r="F8" s="42"/>
      <c r="G8" s="42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40" t="s">
        <v>60</v>
      </c>
      <c r="C10" s="40"/>
      <c r="D10" s="40"/>
      <c r="E10" s="40"/>
      <c r="F10" s="40"/>
      <c r="G10" s="40"/>
    </row>
    <row r="11" spans="1:7" ht="16.5" customHeight="1">
      <c r="A11" s="4"/>
      <c r="B11" s="22" t="s">
        <v>62</v>
      </c>
      <c r="C11" s="13"/>
      <c r="D11" s="13"/>
      <c r="E11" s="13"/>
      <c r="F11" s="13"/>
      <c r="G11" s="13"/>
    </row>
    <row r="12" spans="1:12" ht="16.5" customHeight="1">
      <c r="A12" s="4"/>
      <c r="B12" s="17" t="s">
        <v>63</v>
      </c>
      <c r="C12" s="18" t="s">
        <v>64</v>
      </c>
      <c r="D12" s="26">
        <v>1605956</v>
      </c>
      <c r="E12" s="26">
        <v>247393</v>
      </c>
      <c r="F12" s="26">
        <f aca="true" t="shared" si="0" ref="F12:F36">E12-D12</f>
        <v>-1358563</v>
      </c>
      <c r="G12" s="26">
        <f aca="true" t="shared" si="1" ref="G12:G36">IF(D12=0,0,E12/D12)*100</f>
        <v>15.40471843562339</v>
      </c>
      <c r="H12" s="1">
        <v>1605956</v>
      </c>
      <c r="I12" s="1">
        <v>247393</v>
      </c>
      <c r="J12" s="1">
        <f aca="true" t="shared" si="2" ref="J12:J35">IF(L12="Рекапитулация по функции: Натурални",IF(C12="0100",H12,0),H12)</f>
        <v>1605956</v>
      </c>
      <c r="K12" s="33">
        <f aca="true" t="shared" si="3" ref="K12:K35">IF(L12="Рекапитулация по функции: Натурални",IF(C12="0100",I12,0),I12)</f>
        <v>247393</v>
      </c>
      <c r="L12" s="1" t="s">
        <v>136</v>
      </c>
    </row>
    <row r="13" spans="1:12" ht="16.5" customHeight="1">
      <c r="A13" s="4"/>
      <c r="B13" s="17" t="s">
        <v>65</v>
      </c>
      <c r="C13" s="18" t="s">
        <v>66</v>
      </c>
      <c r="D13" s="26">
        <v>1605956</v>
      </c>
      <c r="E13" s="26">
        <v>247393</v>
      </c>
      <c r="F13" s="26">
        <f t="shared" si="0"/>
        <v>-1358563</v>
      </c>
      <c r="G13" s="26">
        <f t="shared" si="1"/>
        <v>15.40471843562339</v>
      </c>
      <c r="H13" s="1">
        <v>0</v>
      </c>
      <c r="I13" s="1">
        <v>0</v>
      </c>
      <c r="J13" s="1">
        <f t="shared" si="2"/>
        <v>0</v>
      </c>
      <c r="K13" s="33">
        <f t="shared" si="3"/>
        <v>0</v>
      </c>
      <c r="L13" s="1" t="s">
        <v>136</v>
      </c>
    </row>
    <row r="14" spans="1:12" ht="16.5" customHeight="1">
      <c r="A14" s="4"/>
      <c r="B14" s="17" t="s">
        <v>67</v>
      </c>
      <c r="C14" s="18" t="s">
        <v>68</v>
      </c>
      <c r="D14" s="26">
        <v>127770</v>
      </c>
      <c r="E14" s="26">
        <v>78914</v>
      </c>
      <c r="F14" s="26">
        <f t="shared" si="0"/>
        <v>-48856</v>
      </c>
      <c r="G14" s="26">
        <f t="shared" si="1"/>
        <v>61.762542067778035</v>
      </c>
      <c r="H14" s="1">
        <v>127770</v>
      </c>
      <c r="I14" s="1">
        <v>78914</v>
      </c>
      <c r="J14" s="1">
        <f t="shared" si="2"/>
        <v>127770</v>
      </c>
      <c r="K14" s="33">
        <f t="shared" si="3"/>
        <v>78914</v>
      </c>
      <c r="L14" s="1" t="s">
        <v>136</v>
      </c>
    </row>
    <row r="15" spans="1:12" ht="16.5" customHeight="1">
      <c r="A15" s="4"/>
      <c r="B15" s="17" t="s">
        <v>69</v>
      </c>
      <c r="C15" s="18" t="s">
        <v>70</v>
      </c>
      <c r="D15" s="26">
        <v>4500</v>
      </c>
      <c r="E15" s="26">
        <v>492</v>
      </c>
      <c r="F15" s="26">
        <f t="shared" si="0"/>
        <v>-4008</v>
      </c>
      <c r="G15" s="26">
        <f t="shared" si="1"/>
        <v>10.933333333333334</v>
      </c>
      <c r="H15" s="1">
        <v>0</v>
      </c>
      <c r="I15" s="1">
        <v>0</v>
      </c>
      <c r="J15" s="1">
        <f t="shared" si="2"/>
        <v>0</v>
      </c>
      <c r="K15" s="33">
        <f t="shared" si="3"/>
        <v>0</v>
      </c>
      <c r="L15" s="1" t="s">
        <v>136</v>
      </c>
    </row>
    <row r="16" spans="1:12" ht="16.5" customHeight="1">
      <c r="A16" s="4"/>
      <c r="B16" s="17" t="s">
        <v>71</v>
      </c>
      <c r="C16" s="18" t="s">
        <v>72</v>
      </c>
      <c r="D16" s="26">
        <v>101270</v>
      </c>
      <c r="E16" s="26">
        <v>71464</v>
      </c>
      <c r="F16" s="26">
        <f t="shared" si="0"/>
        <v>-29806</v>
      </c>
      <c r="G16" s="26">
        <f t="shared" si="1"/>
        <v>70.5677890787005</v>
      </c>
      <c r="H16" s="1">
        <v>0</v>
      </c>
      <c r="I16" s="1">
        <v>0</v>
      </c>
      <c r="J16" s="1">
        <f t="shared" si="2"/>
        <v>0</v>
      </c>
      <c r="K16" s="33">
        <f t="shared" si="3"/>
        <v>0</v>
      </c>
      <c r="L16" s="1" t="s">
        <v>136</v>
      </c>
    </row>
    <row r="17" spans="1:12" ht="16.5" customHeight="1">
      <c r="A17" s="4"/>
      <c r="B17" s="17" t="s">
        <v>73</v>
      </c>
      <c r="C17" s="18" t="s">
        <v>74</v>
      </c>
      <c r="D17" s="26">
        <v>22000</v>
      </c>
      <c r="E17" s="26">
        <v>6958</v>
      </c>
      <c r="F17" s="26">
        <f t="shared" si="0"/>
        <v>-15042</v>
      </c>
      <c r="G17" s="26">
        <f t="shared" si="1"/>
        <v>31.627272727272725</v>
      </c>
      <c r="H17" s="1">
        <v>0</v>
      </c>
      <c r="I17" s="1">
        <v>0</v>
      </c>
      <c r="J17" s="1">
        <f t="shared" si="2"/>
        <v>0</v>
      </c>
      <c r="K17" s="33">
        <f t="shared" si="3"/>
        <v>0</v>
      </c>
      <c r="L17" s="1" t="s">
        <v>136</v>
      </c>
    </row>
    <row r="18" spans="1:12" ht="16.5" customHeight="1">
      <c r="A18" s="4"/>
      <c r="B18" s="17" t="s">
        <v>75</v>
      </c>
      <c r="C18" s="18" t="s">
        <v>76</v>
      </c>
      <c r="D18" s="26">
        <v>366150</v>
      </c>
      <c r="E18" s="26">
        <v>59150</v>
      </c>
      <c r="F18" s="26">
        <f t="shared" si="0"/>
        <v>-307000</v>
      </c>
      <c r="G18" s="26">
        <f t="shared" si="1"/>
        <v>16.154581455687563</v>
      </c>
      <c r="H18" s="1">
        <v>366150</v>
      </c>
      <c r="I18" s="1">
        <v>59150</v>
      </c>
      <c r="J18" s="1">
        <f t="shared" si="2"/>
        <v>366150</v>
      </c>
      <c r="K18" s="33">
        <f t="shared" si="3"/>
        <v>59150</v>
      </c>
      <c r="L18" s="1" t="s">
        <v>136</v>
      </c>
    </row>
    <row r="19" spans="1:12" ht="16.5" customHeight="1">
      <c r="A19" s="4"/>
      <c r="B19" s="17" t="s">
        <v>77</v>
      </c>
      <c r="C19" s="18" t="s">
        <v>78</v>
      </c>
      <c r="D19" s="26">
        <v>174900</v>
      </c>
      <c r="E19" s="26">
        <v>29489</v>
      </c>
      <c r="F19" s="26">
        <f t="shared" si="0"/>
        <v>-145411</v>
      </c>
      <c r="G19" s="26">
        <f t="shared" si="1"/>
        <v>16.860491709548313</v>
      </c>
      <c r="H19" s="1">
        <v>0</v>
      </c>
      <c r="I19" s="1">
        <v>0</v>
      </c>
      <c r="J19" s="1">
        <f t="shared" si="2"/>
        <v>0</v>
      </c>
      <c r="K19" s="33">
        <f t="shared" si="3"/>
        <v>0</v>
      </c>
      <c r="L19" s="1" t="s">
        <v>136</v>
      </c>
    </row>
    <row r="20" spans="1:12" ht="16.5" customHeight="1">
      <c r="A20" s="4"/>
      <c r="B20" s="17" t="s">
        <v>79</v>
      </c>
      <c r="C20" s="18" t="s">
        <v>80</v>
      </c>
      <c r="D20" s="26">
        <v>64000</v>
      </c>
      <c r="E20" s="26">
        <v>9898</v>
      </c>
      <c r="F20" s="26">
        <f t="shared" si="0"/>
        <v>-54102</v>
      </c>
      <c r="G20" s="26">
        <f t="shared" si="1"/>
        <v>15.465625</v>
      </c>
      <c r="H20" s="1">
        <v>0</v>
      </c>
      <c r="I20" s="1">
        <v>0</v>
      </c>
      <c r="J20" s="1">
        <f t="shared" si="2"/>
        <v>0</v>
      </c>
      <c r="K20" s="33">
        <f t="shared" si="3"/>
        <v>0</v>
      </c>
      <c r="L20" s="1" t="s">
        <v>136</v>
      </c>
    </row>
    <row r="21" spans="1:12" ht="16.5" customHeight="1">
      <c r="A21" s="4"/>
      <c r="B21" s="17" t="s">
        <v>81</v>
      </c>
      <c r="C21" s="18" t="s">
        <v>82</v>
      </c>
      <c r="D21" s="26">
        <v>80300</v>
      </c>
      <c r="E21" s="26">
        <v>12839</v>
      </c>
      <c r="F21" s="26">
        <f t="shared" si="0"/>
        <v>-67461</v>
      </c>
      <c r="G21" s="26">
        <f t="shared" si="1"/>
        <v>15.988792029887922</v>
      </c>
      <c r="H21" s="1">
        <v>0</v>
      </c>
      <c r="I21" s="1">
        <v>0</v>
      </c>
      <c r="J21" s="1">
        <f t="shared" si="2"/>
        <v>0</v>
      </c>
      <c r="K21" s="33">
        <f t="shared" si="3"/>
        <v>0</v>
      </c>
      <c r="L21" s="1" t="s">
        <v>136</v>
      </c>
    </row>
    <row r="22" spans="1:12" ht="16.5" customHeight="1">
      <c r="A22" s="4"/>
      <c r="B22" s="17" t="s">
        <v>83</v>
      </c>
      <c r="C22" s="18" t="s">
        <v>84</v>
      </c>
      <c r="D22" s="26">
        <v>46950</v>
      </c>
      <c r="E22" s="26">
        <v>6924</v>
      </c>
      <c r="F22" s="26">
        <f t="shared" si="0"/>
        <v>-40026</v>
      </c>
      <c r="G22" s="26">
        <f t="shared" si="1"/>
        <v>14.747603833865815</v>
      </c>
      <c r="H22" s="1">
        <v>0</v>
      </c>
      <c r="I22" s="1">
        <v>0</v>
      </c>
      <c r="J22" s="1">
        <f t="shared" si="2"/>
        <v>0</v>
      </c>
      <c r="K22" s="33">
        <f t="shared" si="3"/>
        <v>0</v>
      </c>
      <c r="L22" s="1" t="s">
        <v>136</v>
      </c>
    </row>
    <row r="23" spans="1:12" ht="16.5" customHeight="1">
      <c r="A23" s="4"/>
      <c r="B23" s="17" t="s">
        <v>85</v>
      </c>
      <c r="C23" s="18" t="s">
        <v>86</v>
      </c>
      <c r="D23" s="26">
        <v>366295</v>
      </c>
      <c r="E23" s="26">
        <v>68261</v>
      </c>
      <c r="F23" s="26">
        <f t="shared" si="0"/>
        <v>-298034</v>
      </c>
      <c r="G23" s="26">
        <f t="shared" si="1"/>
        <v>18.63552601045605</v>
      </c>
      <c r="H23" s="1">
        <v>366295</v>
      </c>
      <c r="I23" s="1">
        <v>68261</v>
      </c>
      <c r="J23" s="1">
        <f t="shared" si="2"/>
        <v>366295</v>
      </c>
      <c r="K23" s="33">
        <f t="shared" si="3"/>
        <v>68261</v>
      </c>
      <c r="L23" s="1" t="s">
        <v>136</v>
      </c>
    </row>
    <row r="24" spans="1:12" ht="16.5" customHeight="1">
      <c r="A24" s="4"/>
      <c r="B24" s="17" t="s">
        <v>87</v>
      </c>
      <c r="C24" s="18" t="s">
        <v>88</v>
      </c>
      <c r="D24" s="26">
        <v>68898</v>
      </c>
      <c r="E24" s="26">
        <v>12408</v>
      </c>
      <c r="F24" s="26">
        <f t="shared" si="0"/>
        <v>-56490</v>
      </c>
      <c r="G24" s="26">
        <f t="shared" si="1"/>
        <v>18.009231037185405</v>
      </c>
      <c r="H24" s="1">
        <v>0</v>
      </c>
      <c r="I24" s="1">
        <v>0</v>
      </c>
      <c r="J24" s="1">
        <f t="shared" si="2"/>
        <v>0</v>
      </c>
      <c r="K24" s="33">
        <f t="shared" si="3"/>
        <v>0</v>
      </c>
      <c r="L24" s="1" t="s">
        <v>136</v>
      </c>
    </row>
    <row r="25" spans="1:12" ht="16.5" customHeight="1">
      <c r="A25" s="4"/>
      <c r="B25" s="17" t="s">
        <v>89</v>
      </c>
      <c r="C25" s="18" t="s">
        <v>90</v>
      </c>
      <c r="D25" s="26">
        <v>7500</v>
      </c>
      <c r="E25" s="26">
        <v>7215</v>
      </c>
      <c r="F25" s="26">
        <f t="shared" si="0"/>
        <v>-285</v>
      </c>
      <c r="G25" s="26">
        <f t="shared" si="1"/>
        <v>96.2</v>
      </c>
      <c r="H25" s="1">
        <v>0</v>
      </c>
      <c r="I25" s="1">
        <v>0</v>
      </c>
      <c r="J25" s="1">
        <f t="shared" si="2"/>
        <v>0</v>
      </c>
      <c r="K25" s="33">
        <f t="shared" si="3"/>
        <v>0</v>
      </c>
      <c r="L25" s="1" t="s">
        <v>136</v>
      </c>
    </row>
    <row r="26" spans="1:12" ht="16.5" customHeight="1">
      <c r="A26" s="4"/>
      <c r="B26" s="17" t="s">
        <v>91</v>
      </c>
      <c r="C26" s="18" t="s">
        <v>92</v>
      </c>
      <c r="D26" s="26">
        <v>3000</v>
      </c>
      <c r="E26" s="26">
        <v>0</v>
      </c>
      <c r="F26" s="26">
        <f t="shared" si="0"/>
        <v>-3000</v>
      </c>
      <c r="G26" s="26">
        <f t="shared" si="1"/>
        <v>0</v>
      </c>
      <c r="H26" s="1">
        <v>0</v>
      </c>
      <c r="I26" s="1">
        <v>0</v>
      </c>
      <c r="J26" s="1">
        <f t="shared" si="2"/>
        <v>0</v>
      </c>
      <c r="K26" s="33">
        <f t="shared" si="3"/>
        <v>0</v>
      </c>
      <c r="L26" s="1" t="s">
        <v>136</v>
      </c>
    </row>
    <row r="27" spans="1:12" ht="16.5" customHeight="1">
      <c r="A27" s="4"/>
      <c r="B27" s="17" t="s">
        <v>93</v>
      </c>
      <c r="C27" s="18" t="s">
        <v>94</v>
      </c>
      <c r="D27" s="26">
        <v>49564</v>
      </c>
      <c r="E27" s="26">
        <v>2904</v>
      </c>
      <c r="F27" s="26">
        <f t="shared" si="0"/>
        <v>-46660</v>
      </c>
      <c r="G27" s="26">
        <f t="shared" si="1"/>
        <v>5.859091275926075</v>
      </c>
      <c r="H27" s="1">
        <v>0</v>
      </c>
      <c r="I27" s="1">
        <v>0</v>
      </c>
      <c r="J27" s="1">
        <f t="shared" si="2"/>
        <v>0</v>
      </c>
      <c r="K27" s="33">
        <f t="shared" si="3"/>
        <v>0</v>
      </c>
      <c r="L27" s="1" t="s">
        <v>136</v>
      </c>
    </row>
    <row r="28" spans="1:12" ht="16.5" customHeight="1">
      <c r="A28" s="4"/>
      <c r="B28" s="17" t="s">
        <v>95</v>
      </c>
      <c r="C28" s="18" t="s">
        <v>96</v>
      </c>
      <c r="D28" s="26">
        <v>83000</v>
      </c>
      <c r="E28" s="26">
        <v>34753</v>
      </c>
      <c r="F28" s="26">
        <f t="shared" si="0"/>
        <v>-48247</v>
      </c>
      <c r="G28" s="26">
        <f t="shared" si="1"/>
        <v>41.871084337349394</v>
      </c>
      <c r="H28" s="1">
        <v>0</v>
      </c>
      <c r="I28" s="1">
        <v>0</v>
      </c>
      <c r="J28" s="1">
        <f t="shared" si="2"/>
        <v>0</v>
      </c>
      <c r="K28" s="33">
        <f t="shared" si="3"/>
        <v>0</v>
      </c>
      <c r="L28" s="1" t="s">
        <v>136</v>
      </c>
    </row>
    <row r="29" spans="1:12" ht="16.5" customHeight="1">
      <c r="A29" s="4"/>
      <c r="B29" s="17" t="s">
        <v>97</v>
      </c>
      <c r="C29" s="18" t="s">
        <v>98</v>
      </c>
      <c r="D29" s="26">
        <v>70537</v>
      </c>
      <c r="E29" s="26">
        <v>10911</v>
      </c>
      <c r="F29" s="26">
        <f t="shared" si="0"/>
        <v>-59626</v>
      </c>
      <c r="G29" s="26">
        <f t="shared" si="1"/>
        <v>15.46847753661199</v>
      </c>
      <c r="H29" s="1">
        <v>0</v>
      </c>
      <c r="I29" s="1">
        <v>0</v>
      </c>
      <c r="J29" s="1">
        <f t="shared" si="2"/>
        <v>0</v>
      </c>
      <c r="K29" s="33">
        <f t="shared" si="3"/>
        <v>0</v>
      </c>
      <c r="L29" s="1" t="s">
        <v>136</v>
      </c>
    </row>
    <row r="30" spans="1:12" ht="16.5" customHeight="1">
      <c r="A30" s="4"/>
      <c r="B30" s="17" t="s">
        <v>99</v>
      </c>
      <c r="C30" s="18" t="s">
        <v>100</v>
      </c>
      <c r="D30" s="26">
        <v>58000</v>
      </c>
      <c r="E30" s="26">
        <v>0</v>
      </c>
      <c r="F30" s="26">
        <f t="shared" si="0"/>
        <v>-58000</v>
      </c>
      <c r="G30" s="26">
        <f t="shared" si="1"/>
        <v>0</v>
      </c>
      <c r="H30" s="1">
        <v>0</v>
      </c>
      <c r="I30" s="1">
        <v>0</v>
      </c>
      <c r="J30" s="1">
        <f t="shared" si="2"/>
        <v>0</v>
      </c>
      <c r="K30" s="33">
        <f t="shared" si="3"/>
        <v>0</v>
      </c>
      <c r="L30" s="1" t="s">
        <v>136</v>
      </c>
    </row>
    <row r="31" spans="1:12" ht="16.5" customHeight="1">
      <c r="A31" s="4"/>
      <c r="B31" s="17" t="s">
        <v>101</v>
      </c>
      <c r="C31" s="18" t="s">
        <v>102</v>
      </c>
      <c r="D31" s="26">
        <v>3000</v>
      </c>
      <c r="E31" s="26">
        <v>70</v>
      </c>
      <c r="F31" s="26">
        <f t="shared" si="0"/>
        <v>-2930</v>
      </c>
      <c r="G31" s="26">
        <f t="shared" si="1"/>
        <v>2.3333333333333335</v>
      </c>
      <c r="H31" s="1">
        <v>0</v>
      </c>
      <c r="I31" s="1">
        <v>0</v>
      </c>
      <c r="J31" s="1">
        <f t="shared" si="2"/>
        <v>0</v>
      </c>
      <c r="K31" s="33">
        <f t="shared" si="3"/>
        <v>0</v>
      </c>
      <c r="L31" s="1" t="s">
        <v>136</v>
      </c>
    </row>
    <row r="32" spans="1:12" ht="16.5" customHeight="1">
      <c r="A32" s="4"/>
      <c r="B32" s="17" t="s">
        <v>114</v>
      </c>
      <c r="C32" s="18" t="s">
        <v>115</v>
      </c>
      <c r="D32" s="26">
        <v>19796</v>
      </c>
      <c r="E32" s="26">
        <v>0</v>
      </c>
      <c r="F32" s="26">
        <f t="shared" si="0"/>
        <v>-19796</v>
      </c>
      <c r="G32" s="26">
        <f t="shared" si="1"/>
        <v>0</v>
      </c>
      <c r="H32" s="1">
        <v>0</v>
      </c>
      <c r="I32" s="1">
        <v>0</v>
      </c>
      <c r="J32" s="1">
        <f t="shared" si="2"/>
        <v>0</v>
      </c>
      <c r="K32" s="33">
        <f t="shared" si="3"/>
        <v>0</v>
      </c>
      <c r="L32" s="1" t="s">
        <v>136</v>
      </c>
    </row>
    <row r="33" spans="1:12" ht="16.5" customHeight="1">
      <c r="A33" s="4"/>
      <c r="B33" s="17" t="s">
        <v>103</v>
      </c>
      <c r="C33" s="18" t="s">
        <v>104</v>
      </c>
      <c r="D33" s="26">
        <v>3000</v>
      </c>
      <c r="E33" s="26">
        <v>0</v>
      </c>
      <c r="F33" s="26">
        <f t="shared" si="0"/>
        <v>-3000</v>
      </c>
      <c r="G33" s="26">
        <f t="shared" si="1"/>
        <v>0</v>
      </c>
      <c r="H33" s="1">
        <v>0</v>
      </c>
      <c r="I33" s="1">
        <v>0</v>
      </c>
      <c r="J33" s="1">
        <f t="shared" si="2"/>
        <v>0</v>
      </c>
      <c r="K33" s="33">
        <f t="shared" si="3"/>
        <v>0</v>
      </c>
      <c r="L33" s="1" t="s">
        <v>136</v>
      </c>
    </row>
    <row r="34" spans="1:12" ht="16.5" customHeight="1">
      <c r="A34" s="4"/>
      <c r="B34" s="17" t="s">
        <v>105</v>
      </c>
      <c r="C34" s="18" t="s">
        <v>106</v>
      </c>
      <c r="D34" s="26">
        <v>2352</v>
      </c>
      <c r="E34" s="26">
        <v>2352</v>
      </c>
      <c r="F34" s="26">
        <f t="shared" si="0"/>
        <v>0</v>
      </c>
      <c r="G34" s="26">
        <f t="shared" si="1"/>
        <v>100</v>
      </c>
      <c r="H34" s="1">
        <v>2352</v>
      </c>
      <c r="I34" s="1">
        <v>2352</v>
      </c>
      <c r="J34" s="1">
        <f t="shared" si="2"/>
        <v>2352</v>
      </c>
      <c r="K34" s="33">
        <f t="shared" si="3"/>
        <v>2352</v>
      </c>
      <c r="L34" s="1" t="s">
        <v>136</v>
      </c>
    </row>
    <row r="35" spans="1:12" ht="16.5" customHeight="1">
      <c r="A35" s="4"/>
      <c r="B35" s="17" t="s">
        <v>107</v>
      </c>
      <c r="C35" s="18" t="s">
        <v>108</v>
      </c>
      <c r="D35" s="26">
        <v>2352</v>
      </c>
      <c r="E35" s="26">
        <v>2352</v>
      </c>
      <c r="F35" s="26">
        <f t="shared" si="0"/>
        <v>0</v>
      </c>
      <c r="G35" s="26">
        <f t="shared" si="1"/>
        <v>100</v>
      </c>
      <c r="H35" s="1">
        <v>0</v>
      </c>
      <c r="I35" s="1">
        <v>0</v>
      </c>
      <c r="J35" s="1">
        <f t="shared" si="2"/>
        <v>0</v>
      </c>
      <c r="K35" s="33">
        <f t="shared" si="3"/>
        <v>0</v>
      </c>
      <c r="L35" s="1" t="s">
        <v>136</v>
      </c>
    </row>
    <row r="36" spans="1:7" ht="15.75" customHeight="1">
      <c r="A36" s="4"/>
      <c r="B36" s="39" t="s">
        <v>109</v>
      </c>
      <c r="C36" s="39"/>
      <c r="D36" s="26">
        <f>SUM(J12:J35)</f>
        <v>2468523</v>
      </c>
      <c r="E36" s="26">
        <f>SUM(K12:K35)</f>
        <v>456070</v>
      </c>
      <c r="F36" s="26">
        <f t="shared" si="0"/>
        <v>-2012453</v>
      </c>
      <c r="G36" s="26">
        <f t="shared" si="1"/>
        <v>18.47542032219266</v>
      </c>
    </row>
    <row r="37" spans="1:7" ht="16.5" customHeight="1">
      <c r="A37" s="4"/>
      <c r="B37" s="27"/>
      <c r="C37" s="14"/>
      <c r="D37" s="28"/>
      <c r="E37" s="28"/>
      <c r="F37" s="28"/>
      <c r="G37" s="28"/>
    </row>
    <row r="38" spans="1:7" ht="15.75" customHeight="1">
      <c r="A38" s="4"/>
      <c r="B38" s="39" t="s">
        <v>118</v>
      </c>
      <c r="C38" s="39"/>
      <c r="D38" s="26">
        <f>SUM(D36)</f>
        <v>2468523</v>
      </c>
      <c r="E38" s="26">
        <f>SUM(E36)</f>
        <v>456070</v>
      </c>
      <c r="F38" s="26">
        <f>E38-D38</f>
        <v>-2012453</v>
      </c>
      <c r="G38" s="26">
        <f>IF(D38=0,0,E38/D38)*100</f>
        <v>18.47542032219266</v>
      </c>
    </row>
    <row r="39" spans="1:7" ht="16.5" customHeight="1">
      <c r="A39" s="4"/>
      <c r="B39" s="27"/>
      <c r="C39" s="14"/>
      <c r="D39" s="28"/>
      <c r="E39" s="28"/>
      <c r="F39" s="28"/>
      <c r="G39" s="28"/>
    </row>
    <row r="40" spans="1:7" ht="16.5" customHeight="1">
      <c r="A40" s="4"/>
      <c r="B40" s="40" t="s">
        <v>119</v>
      </c>
      <c r="C40" s="40"/>
      <c r="D40" s="40"/>
      <c r="E40" s="40"/>
      <c r="F40" s="40"/>
      <c r="G40" s="40"/>
    </row>
    <row r="41" spans="1:7" ht="16.5" customHeight="1">
      <c r="A41" s="4"/>
      <c r="B41" s="22" t="s">
        <v>62</v>
      </c>
      <c r="C41" s="13"/>
      <c r="D41" s="13"/>
      <c r="E41" s="13"/>
      <c r="F41" s="13"/>
      <c r="G41" s="13"/>
    </row>
    <row r="42" spans="1:12" ht="16.5" customHeight="1">
      <c r="A42" s="4"/>
      <c r="B42" s="17" t="s">
        <v>85</v>
      </c>
      <c r="C42" s="18" t="s">
        <v>86</v>
      </c>
      <c r="D42" s="26">
        <v>1439</v>
      </c>
      <c r="E42" s="26">
        <v>29</v>
      </c>
      <c r="F42" s="26">
        <f>E42-D42</f>
        <v>-1410</v>
      </c>
      <c r="G42" s="26">
        <f>IF(D42=0,0,E42/D42)*100</f>
        <v>2.0152883947185547</v>
      </c>
      <c r="H42" s="1">
        <v>1439</v>
      </c>
      <c r="I42" s="1">
        <v>29</v>
      </c>
      <c r="J42" s="1">
        <f>IF(L42="Рекапитулация по функции: Натурални",IF(C42="0100",H42,0),H42)</f>
        <v>1439</v>
      </c>
      <c r="K42" s="33">
        <f>IF(L42="Рекапитулация по функции: Натурални",IF(C42="0100",I42,0),I42)</f>
        <v>29</v>
      </c>
      <c r="L42" s="1" t="s">
        <v>136</v>
      </c>
    </row>
    <row r="43" spans="1:12" ht="16.5" customHeight="1">
      <c r="A43" s="4"/>
      <c r="B43" s="17" t="s">
        <v>121</v>
      </c>
      <c r="C43" s="18" t="s">
        <v>122</v>
      </c>
      <c r="D43" s="26">
        <v>1439</v>
      </c>
      <c r="E43" s="26">
        <v>29</v>
      </c>
      <c r="F43" s="26">
        <f>E43-D43</f>
        <v>-1410</v>
      </c>
      <c r="G43" s="26">
        <f>IF(D43=0,0,E43/D43)*100</f>
        <v>2.0152883947185547</v>
      </c>
      <c r="H43" s="1">
        <v>0</v>
      </c>
      <c r="I43" s="1">
        <v>0</v>
      </c>
      <c r="J43" s="1">
        <f>IF(L43="Рекапитулация по функции: Натурални",IF(C43="0100",H43,0),H43)</f>
        <v>0</v>
      </c>
      <c r="K43" s="33">
        <f>IF(L43="Рекапитулация по функции: Натурални",IF(C43="0100",I43,0),I43)</f>
        <v>0</v>
      </c>
      <c r="L43" s="1" t="s">
        <v>136</v>
      </c>
    </row>
    <row r="44" spans="1:7" ht="15.75" customHeight="1">
      <c r="A44" s="4"/>
      <c r="B44" s="39" t="s">
        <v>109</v>
      </c>
      <c r="C44" s="39"/>
      <c r="D44" s="26">
        <f>SUM(J42:J43)</f>
        <v>1439</v>
      </c>
      <c r="E44" s="26">
        <f>SUM(K42:K43)</f>
        <v>29</v>
      </c>
      <c r="F44" s="26">
        <f>E44-D44</f>
        <v>-1410</v>
      </c>
      <c r="G44" s="26">
        <f>IF(D44=0,0,E44/D44)*100</f>
        <v>2.0152883947185547</v>
      </c>
    </row>
    <row r="45" spans="1:7" ht="16.5" customHeight="1">
      <c r="A45" s="4"/>
      <c r="B45" s="27"/>
      <c r="C45" s="14"/>
      <c r="D45" s="28"/>
      <c r="E45" s="28"/>
      <c r="F45" s="28"/>
      <c r="G45" s="28"/>
    </row>
    <row r="46" spans="1:7" ht="15.75" customHeight="1">
      <c r="A46" s="4"/>
      <c r="B46" s="39" t="s">
        <v>124</v>
      </c>
      <c r="C46" s="39"/>
      <c r="D46" s="26">
        <f>SUM(D44)</f>
        <v>1439</v>
      </c>
      <c r="E46" s="26">
        <f>SUM(E44)</f>
        <v>29</v>
      </c>
      <c r="F46" s="26">
        <f>E46-D46</f>
        <v>-1410</v>
      </c>
      <c r="G46" s="26">
        <f>IF(D46=0,0,E46/D46)*100</f>
        <v>2.0152883947185547</v>
      </c>
    </row>
    <row r="47" spans="1:7" ht="16.5" customHeight="1">
      <c r="A47" s="4"/>
      <c r="B47" s="27"/>
      <c r="C47" s="14"/>
      <c r="D47" s="28"/>
      <c r="E47" s="28"/>
      <c r="F47" s="28"/>
      <c r="G47" s="28"/>
    </row>
    <row r="48" spans="1:7" ht="16.5" customHeight="1">
      <c r="A48" s="4"/>
      <c r="B48" s="40" t="s">
        <v>125</v>
      </c>
      <c r="C48" s="40"/>
      <c r="D48" s="40"/>
      <c r="E48" s="40"/>
      <c r="F48" s="40"/>
      <c r="G48" s="40"/>
    </row>
    <row r="49" spans="1:7" ht="16.5" customHeight="1">
      <c r="A49" s="4"/>
      <c r="B49" s="22" t="s">
        <v>62</v>
      </c>
      <c r="C49" s="13"/>
      <c r="D49" s="13"/>
      <c r="E49" s="13"/>
      <c r="F49" s="13"/>
      <c r="G49" s="13"/>
    </row>
    <row r="50" spans="1:12" ht="16.5" customHeight="1">
      <c r="A50" s="4"/>
      <c r="B50" s="17" t="s">
        <v>85</v>
      </c>
      <c r="C50" s="18" t="s">
        <v>86</v>
      </c>
      <c r="D50" s="26">
        <v>1110</v>
      </c>
      <c r="E50" s="26">
        <v>266</v>
      </c>
      <c r="F50" s="26">
        <f>E50-D50</f>
        <v>-844</v>
      </c>
      <c r="G50" s="26">
        <f>IF(D50=0,0,E50/D50)*100</f>
        <v>23.963963963963963</v>
      </c>
      <c r="H50" s="1">
        <v>1110</v>
      </c>
      <c r="I50" s="1">
        <v>266</v>
      </c>
      <c r="J50" s="1">
        <f>IF(L50="Рекапитулация по функции: Натурални",IF(C50="0100",H50,0),H50)</f>
        <v>1110</v>
      </c>
      <c r="K50" s="33">
        <f>IF(L50="Рекапитулация по функции: Натурални",IF(C50="0100",I50,0),I50)</f>
        <v>266</v>
      </c>
      <c r="L50" s="1" t="s">
        <v>136</v>
      </c>
    </row>
    <row r="51" spans="1:12" ht="16.5" customHeight="1">
      <c r="A51" s="4"/>
      <c r="B51" s="17" t="s">
        <v>97</v>
      </c>
      <c r="C51" s="18" t="s">
        <v>98</v>
      </c>
      <c r="D51" s="26">
        <v>1110</v>
      </c>
      <c r="E51" s="26">
        <v>228</v>
      </c>
      <c r="F51" s="26">
        <f>E51-D51</f>
        <v>-882</v>
      </c>
      <c r="G51" s="26">
        <f>IF(D51=0,0,E51/D51)*100</f>
        <v>20.54054054054054</v>
      </c>
      <c r="H51" s="1">
        <v>0</v>
      </c>
      <c r="I51" s="1">
        <v>0</v>
      </c>
      <c r="J51" s="1">
        <f>IF(L51="Рекапитулация по функции: Натурални",IF(C51="0100",H51,0),H51)</f>
        <v>0</v>
      </c>
      <c r="K51" s="33">
        <f>IF(L51="Рекапитулация по функции: Натурални",IF(C51="0100",I51,0),I51)</f>
        <v>0</v>
      </c>
      <c r="L51" s="1" t="s">
        <v>136</v>
      </c>
    </row>
    <row r="52" spans="1:12" ht="16.5" customHeight="1">
      <c r="A52" s="4"/>
      <c r="B52" s="17" t="s">
        <v>103</v>
      </c>
      <c r="C52" s="18" t="s">
        <v>104</v>
      </c>
      <c r="D52" s="26">
        <v>0</v>
      </c>
      <c r="E52" s="26">
        <v>38</v>
      </c>
      <c r="F52" s="26">
        <f>E52-D52</f>
        <v>38</v>
      </c>
      <c r="G52" s="26">
        <f>IF(D52=0,0,E52/D52)*100</f>
        <v>0</v>
      </c>
      <c r="H52" s="1">
        <v>0</v>
      </c>
      <c r="I52" s="1">
        <v>0</v>
      </c>
      <c r="J52" s="1">
        <f>IF(L52="Рекапитулация по функции: Натурални",IF(C52="0100",H52,0),H52)</f>
        <v>0</v>
      </c>
      <c r="K52" s="33">
        <f>IF(L52="Рекапитулация по функции: Натурални",IF(C52="0100",I52,0),I52)</f>
        <v>0</v>
      </c>
      <c r="L52" s="1" t="s">
        <v>136</v>
      </c>
    </row>
    <row r="53" spans="1:7" ht="15.75" customHeight="1">
      <c r="A53" s="4"/>
      <c r="B53" s="39" t="s">
        <v>109</v>
      </c>
      <c r="C53" s="39"/>
      <c r="D53" s="26">
        <f>SUM(J50:J52)</f>
        <v>1110</v>
      </c>
      <c r="E53" s="26">
        <f>SUM(K50:K52)</f>
        <v>266</v>
      </c>
      <c r="F53" s="26">
        <f>E53-D53</f>
        <v>-844</v>
      </c>
      <c r="G53" s="26">
        <f>IF(D53=0,0,E53/D53)*100</f>
        <v>23.963963963963963</v>
      </c>
    </row>
    <row r="54" spans="1:7" ht="16.5" customHeight="1">
      <c r="A54" s="4"/>
      <c r="B54" s="27"/>
      <c r="C54" s="14"/>
      <c r="D54" s="28"/>
      <c r="E54" s="28"/>
      <c r="F54" s="28"/>
      <c r="G54" s="28"/>
    </row>
    <row r="55" spans="1:7" ht="15.75" customHeight="1">
      <c r="A55" s="4"/>
      <c r="B55" s="39" t="s">
        <v>130</v>
      </c>
      <c r="C55" s="39"/>
      <c r="D55" s="26">
        <f>SUM(D53)</f>
        <v>1110</v>
      </c>
      <c r="E55" s="26">
        <f>SUM(E53)</f>
        <v>266</v>
      </c>
      <c r="F55" s="26">
        <f>E55-D55</f>
        <v>-844</v>
      </c>
      <c r="G55" s="26">
        <f>IF(D55=0,0,E55/D55)*100</f>
        <v>23.963963963963963</v>
      </c>
    </row>
    <row r="56" spans="1:7" ht="16.5" customHeight="1">
      <c r="A56" s="4"/>
      <c r="B56" s="27"/>
      <c r="C56" s="14"/>
      <c r="D56" s="28"/>
      <c r="E56" s="28"/>
      <c r="F56" s="28"/>
      <c r="G56" s="28"/>
    </row>
    <row r="57" spans="1:7" ht="16.5" customHeight="1">
      <c r="A57" s="4"/>
      <c r="B57" s="27"/>
      <c r="C57" s="14"/>
      <c r="D57" s="28"/>
      <c r="E57" s="28"/>
      <c r="F57" s="28"/>
      <c r="G57" s="28"/>
    </row>
    <row r="58" spans="1:7" ht="16.5" customHeight="1">
      <c r="A58" s="4"/>
      <c r="B58" s="21"/>
      <c r="C58" s="14" t="s">
        <v>26</v>
      </c>
      <c r="D58" s="26">
        <f>SUM(D38,D46,D55)</f>
        <v>2471072</v>
      </c>
      <c r="E58" s="26">
        <f>SUM(E38,E46,E55)</f>
        <v>456365</v>
      </c>
      <c r="F58" s="26">
        <f>E58-D58</f>
        <v>-2014707</v>
      </c>
      <c r="G58" s="26">
        <f>IF(D58=0,0,E58/D58)*100</f>
        <v>18.46830039756025</v>
      </c>
    </row>
    <row r="60" spans="1:7" ht="16.5" customHeight="1">
      <c r="A60" s="4"/>
      <c r="B60" s="21"/>
      <c r="C60" s="21"/>
      <c r="D60" s="21"/>
      <c r="E60" s="21"/>
      <c r="F60" s="21"/>
      <c r="G60" s="21"/>
    </row>
    <row r="61" spans="1:7" ht="18.75" customHeight="1">
      <c r="A61" s="4"/>
      <c r="B61" s="42" t="s">
        <v>137</v>
      </c>
      <c r="C61" s="42"/>
      <c r="D61" s="42"/>
      <c r="E61" s="42"/>
      <c r="F61" s="42"/>
      <c r="G61" s="42"/>
    </row>
    <row r="62" spans="1:7" ht="16.5" customHeight="1">
      <c r="A62" s="4"/>
      <c r="B62" s="21"/>
      <c r="C62" s="21"/>
      <c r="D62" s="21"/>
      <c r="E62" s="21"/>
      <c r="F62" s="21"/>
      <c r="G62" s="21"/>
    </row>
    <row r="63" spans="1:7" ht="16.5" customHeight="1">
      <c r="A63" s="4"/>
      <c r="B63" s="40" t="s">
        <v>60</v>
      </c>
      <c r="C63" s="40"/>
      <c r="D63" s="40"/>
      <c r="E63" s="40"/>
      <c r="F63" s="40"/>
      <c r="G63" s="40"/>
    </row>
    <row r="64" spans="1:7" ht="16.5" customHeight="1">
      <c r="A64" s="4"/>
      <c r="B64" s="22" t="s">
        <v>29</v>
      </c>
      <c r="C64" s="13"/>
      <c r="D64" s="13"/>
      <c r="E64" s="13"/>
      <c r="F64" s="13"/>
      <c r="G64" s="13"/>
    </row>
    <row r="65" spans="1:12" ht="16.5" customHeight="1">
      <c r="A65" s="4"/>
      <c r="B65" s="17" t="s">
        <v>131</v>
      </c>
      <c r="C65" s="18" t="s">
        <v>64</v>
      </c>
      <c r="D65" s="26">
        <v>0</v>
      </c>
      <c r="E65" s="26">
        <v>68</v>
      </c>
      <c r="F65" s="26">
        <f>E65-D65</f>
        <v>68</v>
      </c>
      <c r="G65" s="26">
        <f>IF(D65=0,0,E65/D65)*100</f>
        <v>0</v>
      </c>
      <c r="H65" s="1">
        <v>0</v>
      </c>
      <c r="I65" s="1">
        <v>68</v>
      </c>
      <c r="J65" s="1">
        <f>IF(L65="Рекапитулация по функции: Натурални",IF(C65="0100",H65,0),H65)</f>
        <v>0</v>
      </c>
      <c r="K65" s="33">
        <f>IF(L65="Рекапитулация по функции: Натурални",IF(C65="0100",I65,0),I65)</f>
        <v>68</v>
      </c>
      <c r="L65" s="1" t="s">
        <v>137</v>
      </c>
    </row>
    <row r="66" spans="1:12" ht="16.5" customHeight="1">
      <c r="A66" s="4"/>
      <c r="B66" s="17" t="s">
        <v>132</v>
      </c>
      <c r="C66" s="18" t="s">
        <v>133</v>
      </c>
      <c r="D66" s="26">
        <v>0</v>
      </c>
      <c r="E66" s="26">
        <v>68</v>
      </c>
      <c r="F66" s="26">
        <f>E66-D66</f>
        <v>68</v>
      </c>
      <c r="G66" s="26">
        <f>IF(D66=0,0,E66/D66)*100</f>
        <v>0</v>
      </c>
      <c r="H66" s="1">
        <v>0</v>
      </c>
      <c r="I66" s="1">
        <v>0</v>
      </c>
      <c r="J66" s="1">
        <f>IF(L66="Рекапитулация по функции: Натурални",IF(C66="0100",H66,0),H66)</f>
        <v>0</v>
      </c>
      <c r="K66" s="33">
        <f>IF(L66="Рекапитулация по функции: Натурални",IF(C66="0100",I66,0),I66)</f>
        <v>0</v>
      </c>
      <c r="L66" s="1" t="s">
        <v>137</v>
      </c>
    </row>
    <row r="67" spans="1:12" ht="16.5" customHeight="1">
      <c r="A67" s="4"/>
      <c r="B67" s="17" t="s">
        <v>134</v>
      </c>
      <c r="C67" s="18" t="s">
        <v>135</v>
      </c>
      <c r="D67" s="26">
        <v>0</v>
      </c>
      <c r="E67" s="26">
        <v>605</v>
      </c>
      <c r="F67" s="26">
        <f>E67-D67</f>
        <v>605</v>
      </c>
      <c r="G67" s="26">
        <f>IF(D67=0,0,E67/D67)*100</f>
        <v>0</v>
      </c>
      <c r="H67" s="1">
        <v>0</v>
      </c>
      <c r="I67" s="1">
        <v>605</v>
      </c>
      <c r="J67" s="1">
        <f>IF(L67="Рекапитулация по функции: Натурални",IF(C67="0100",H67,0),H67)</f>
        <v>0</v>
      </c>
      <c r="K67" s="33">
        <f>IF(L67="Рекапитулация по функции: Натурални",IF(C67="0100",I67,0),I67)</f>
        <v>0</v>
      </c>
      <c r="L67" s="1" t="s">
        <v>137</v>
      </c>
    </row>
    <row r="68" spans="1:7" ht="15.75" customHeight="1">
      <c r="A68" s="4"/>
      <c r="B68" s="39" t="s">
        <v>117</v>
      </c>
      <c r="C68" s="39"/>
      <c r="D68" s="26">
        <f>SUM(J65:J67)</f>
        <v>0</v>
      </c>
      <c r="E68" s="26">
        <f>SUM(K65:K67)</f>
        <v>68</v>
      </c>
      <c r="F68" s="26">
        <f>E68-D68</f>
        <v>68</v>
      </c>
      <c r="G68" s="26">
        <f>IF(D68=0,0,E68/D68)*100</f>
        <v>0</v>
      </c>
    </row>
    <row r="69" spans="1:7" ht="16.5" customHeight="1">
      <c r="A69" s="4"/>
      <c r="B69" s="27"/>
      <c r="C69" s="14"/>
      <c r="D69" s="28"/>
      <c r="E69" s="28"/>
      <c r="F69" s="28"/>
      <c r="G69" s="28"/>
    </row>
    <row r="70" spans="1:7" ht="15.75" customHeight="1">
      <c r="A70" s="4"/>
      <c r="B70" s="39" t="s">
        <v>118</v>
      </c>
      <c r="C70" s="39"/>
      <c r="D70" s="26">
        <f>SUM(D68)</f>
        <v>0</v>
      </c>
      <c r="E70" s="26">
        <f>SUM(E68)</f>
        <v>68</v>
      </c>
      <c r="F70" s="26">
        <f>E70-D70</f>
        <v>68</v>
      </c>
      <c r="G70" s="26">
        <f>IF(D70=0,0,E70/D70)*100</f>
        <v>0</v>
      </c>
    </row>
    <row r="71" spans="1:7" ht="16.5" customHeight="1">
      <c r="A71" s="4"/>
      <c r="B71" s="27"/>
      <c r="C71" s="14"/>
      <c r="D71" s="28"/>
      <c r="E71" s="28"/>
      <c r="F71" s="28"/>
      <c r="G71" s="28"/>
    </row>
    <row r="72" spans="1:7" ht="16.5" customHeight="1">
      <c r="A72" s="4"/>
      <c r="B72" s="27"/>
      <c r="C72" s="14"/>
      <c r="D72" s="28"/>
      <c r="E72" s="28"/>
      <c r="F72" s="28"/>
      <c r="G72" s="28"/>
    </row>
    <row r="73" spans="1:7" ht="16.5" customHeight="1">
      <c r="A73" s="4"/>
      <c r="B73" s="21"/>
      <c r="C73" s="14" t="s">
        <v>26</v>
      </c>
      <c r="D73" s="26">
        <f>SUM(D70)</f>
        <v>0</v>
      </c>
      <c r="E73" s="26">
        <f>SUM(E70)</f>
        <v>68</v>
      </c>
      <c r="F73" s="26">
        <f>E73-D73</f>
        <v>68</v>
      </c>
      <c r="G73" s="26">
        <f>IF(D73=0,0,E73/D73)*100</f>
        <v>0</v>
      </c>
    </row>
    <row r="75" ht="16.5" customHeight="1"/>
    <row r="76" ht="16.5" customHeight="1"/>
    <row r="77" ht="16.5" customHeight="1"/>
    <row r="78" ht="16.5" customHeight="1"/>
  </sheetData>
  <sheetProtection selectLockedCells="1" selectUnlockedCells="1"/>
  <mergeCells count="16">
    <mergeCell ref="B2:G2"/>
    <mergeCell ref="B3:G3"/>
    <mergeCell ref="B8:G8"/>
    <mergeCell ref="B10:G10"/>
    <mergeCell ref="B36:C36"/>
    <mergeCell ref="B38:C38"/>
    <mergeCell ref="B61:G61"/>
    <mergeCell ref="B63:G63"/>
    <mergeCell ref="B68:C68"/>
    <mergeCell ref="B70:C70"/>
    <mergeCell ref="B40:G40"/>
    <mergeCell ref="B44:C44"/>
    <mergeCell ref="B46:C46"/>
    <mergeCell ref="B48:G48"/>
    <mergeCell ref="B53:C53"/>
    <mergeCell ref="B55:C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6" t="s">
        <v>28</v>
      </c>
      <c r="C2" s="36"/>
      <c r="D2" s="36"/>
      <c r="E2" s="36"/>
      <c r="F2" s="36"/>
      <c r="G2" s="36"/>
    </row>
    <row r="3" spans="1:7" s="6" customFormat="1" ht="18" customHeight="1">
      <c r="A3" s="20">
        <v>1</v>
      </c>
      <c r="B3" s="37" t="s">
        <v>31</v>
      </c>
      <c r="C3" s="37"/>
      <c r="D3" s="37"/>
      <c r="E3" s="37"/>
      <c r="F3" s="37"/>
      <c r="G3" s="37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2" t="s">
        <v>138</v>
      </c>
      <c r="C8" s="42"/>
      <c r="D8" s="42"/>
      <c r="E8" s="42"/>
      <c r="F8" s="42"/>
      <c r="G8" s="42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40" t="s">
        <v>125</v>
      </c>
      <c r="C10" s="40"/>
      <c r="D10" s="40"/>
      <c r="E10" s="40"/>
      <c r="F10" s="40"/>
      <c r="G10" s="40"/>
    </row>
    <row r="11" spans="1:7" ht="16.5" customHeight="1">
      <c r="A11" s="4"/>
      <c r="B11" s="22" t="s">
        <v>126</v>
      </c>
      <c r="C11" s="13"/>
      <c r="D11" s="13"/>
      <c r="E11" s="13"/>
      <c r="F11" s="13"/>
      <c r="G11" s="13"/>
    </row>
    <row r="12" spans="1:7" ht="16.5" customHeight="1">
      <c r="A12" s="4"/>
      <c r="B12" s="23" t="s">
        <v>62</v>
      </c>
      <c r="C12" s="13"/>
      <c r="D12" s="13"/>
      <c r="E12" s="13"/>
      <c r="F12" s="13"/>
      <c r="G12" s="13"/>
    </row>
    <row r="13" spans="1:12" ht="16.5" customHeight="1">
      <c r="A13" s="4"/>
      <c r="B13" s="34" t="s">
        <v>85</v>
      </c>
      <c r="C13" s="18" t="s">
        <v>86</v>
      </c>
      <c r="D13" s="26">
        <v>1110</v>
      </c>
      <c r="E13" s="26">
        <v>266</v>
      </c>
      <c r="F13" s="26">
        <f>E13-D13</f>
        <v>-844</v>
      </c>
      <c r="G13" s="26">
        <f>IF(D13=0,0,E13/D13)*100</f>
        <v>23.963963963963963</v>
      </c>
      <c r="H13" s="1">
        <v>1110</v>
      </c>
      <c r="I13" s="1">
        <v>266</v>
      </c>
      <c r="J13" s="1">
        <f>IF(L13="Рекапитулация по групи: Натурални",IF(C13="0100",H13,0),H13)</f>
        <v>1110</v>
      </c>
      <c r="K13" s="1">
        <f>IF(L13="Рекапитулация по групи: Натурални",IF(C13="0100",I13,0),I13)</f>
        <v>266</v>
      </c>
      <c r="L13" s="1" t="s">
        <v>138</v>
      </c>
    </row>
    <row r="14" spans="1:12" ht="16.5" customHeight="1">
      <c r="A14" s="4"/>
      <c r="B14" s="34" t="s">
        <v>97</v>
      </c>
      <c r="C14" s="18" t="s">
        <v>98</v>
      </c>
      <c r="D14" s="26">
        <v>1110</v>
      </c>
      <c r="E14" s="26">
        <v>228</v>
      </c>
      <c r="F14" s="26">
        <f>E14-D14</f>
        <v>-882</v>
      </c>
      <c r="G14" s="26">
        <f>IF(D14=0,0,E14/D14)*100</f>
        <v>20.54054054054054</v>
      </c>
      <c r="H14" s="1">
        <v>0</v>
      </c>
      <c r="I14" s="1">
        <v>0</v>
      </c>
      <c r="J14" s="1">
        <f>IF(L14="Рекапитулация по групи: Натурални",IF(C14="0100",H14,0),H14)</f>
        <v>0</v>
      </c>
      <c r="K14" s="1">
        <f>IF(L14="Рекапитулация по групи: Натурални",IF(C14="0100",I14,0),I14)</f>
        <v>0</v>
      </c>
      <c r="L14" s="1" t="s">
        <v>138</v>
      </c>
    </row>
    <row r="15" spans="1:12" ht="16.5" customHeight="1">
      <c r="A15" s="4"/>
      <c r="B15" s="34" t="s">
        <v>103</v>
      </c>
      <c r="C15" s="18" t="s">
        <v>104</v>
      </c>
      <c r="D15" s="26">
        <v>0</v>
      </c>
      <c r="E15" s="26">
        <v>38</v>
      </c>
      <c r="F15" s="26">
        <f>E15-D15</f>
        <v>38</v>
      </c>
      <c r="G15" s="26">
        <f>IF(D15=0,0,E15/D15)*100</f>
        <v>0</v>
      </c>
      <c r="H15" s="1">
        <v>0</v>
      </c>
      <c r="I15" s="1">
        <v>0</v>
      </c>
      <c r="J15" s="1">
        <f>IF(L15="Рекапитулация по групи: Натурални",IF(C15="0100",H15,0),H15)</f>
        <v>0</v>
      </c>
      <c r="K15" s="1">
        <f>IF(L15="Рекапитулация по групи: Натурални",IF(C15="0100",I15,0),I15)</f>
        <v>0</v>
      </c>
      <c r="L15" s="1" t="s">
        <v>138</v>
      </c>
    </row>
    <row r="16" spans="1:7" ht="15.75" customHeight="1">
      <c r="A16" s="4"/>
      <c r="B16" s="39" t="s">
        <v>109</v>
      </c>
      <c r="C16" s="39"/>
      <c r="D16" s="26">
        <f>SUM(J13:J15)</f>
        <v>1110</v>
      </c>
      <c r="E16" s="26">
        <f>SUM(K13:K15)</f>
        <v>266</v>
      </c>
      <c r="F16" s="26">
        <f>E16-D16</f>
        <v>-844</v>
      </c>
      <c r="G16" s="26">
        <f>IF(D16=0,0,E16/D16)*100</f>
        <v>23.963963963963963</v>
      </c>
    </row>
    <row r="17" spans="1:7" ht="16.5" customHeight="1">
      <c r="A17" s="4"/>
      <c r="B17" s="27"/>
      <c r="C17" s="14"/>
      <c r="D17" s="28"/>
      <c r="E17" s="28"/>
      <c r="F17" s="28"/>
      <c r="G17" s="28"/>
    </row>
    <row r="18" spans="1:7" ht="15.75" customHeight="1">
      <c r="A18" s="4"/>
      <c r="B18" s="39" t="s">
        <v>129</v>
      </c>
      <c r="C18" s="39"/>
      <c r="D18" s="26">
        <f>SUM(D16)</f>
        <v>1110</v>
      </c>
      <c r="E18" s="26">
        <f>SUM(E16)</f>
        <v>266</v>
      </c>
      <c r="F18" s="26">
        <f>E18-D18</f>
        <v>-844</v>
      </c>
      <c r="G18" s="26">
        <f>IF(D18=0,0,E18/D18)*100</f>
        <v>23.963963963963963</v>
      </c>
    </row>
    <row r="19" spans="1:7" ht="16.5" customHeight="1">
      <c r="A19" s="4"/>
      <c r="B19" s="27"/>
      <c r="C19" s="14"/>
      <c r="D19" s="28"/>
      <c r="E19" s="28"/>
      <c r="F19" s="28"/>
      <c r="G19" s="28"/>
    </row>
    <row r="20" spans="1:7" ht="16.5" customHeight="1">
      <c r="A20" s="4"/>
      <c r="B20" s="27"/>
      <c r="C20" s="14"/>
      <c r="D20" s="28"/>
      <c r="E20" s="28"/>
      <c r="F20" s="28"/>
      <c r="G20" s="28"/>
    </row>
    <row r="21" spans="1:7" ht="16.5" customHeight="1">
      <c r="A21" s="4"/>
      <c r="B21" s="21"/>
      <c r="C21" s="14" t="s">
        <v>26</v>
      </c>
      <c r="D21" s="26">
        <f>SUM(D18)</f>
        <v>1110</v>
      </c>
      <c r="E21" s="26">
        <f>SUM(E18)</f>
        <v>266</v>
      </c>
      <c r="F21" s="26">
        <f>E21-D21</f>
        <v>-844</v>
      </c>
      <c r="G21" s="26">
        <f>IF(D21=0,0,E21/D21)*100</f>
        <v>23.963963963963963</v>
      </c>
    </row>
    <row r="23" ht="16.5" customHeight="1"/>
    <row r="24" ht="16.5" customHeight="1"/>
    <row r="25" ht="16.5" customHeight="1"/>
  </sheetData>
  <sheetProtection selectLockedCells="1" selectUnlockedCells="1"/>
  <mergeCells count="6">
    <mergeCell ref="B2:G2"/>
    <mergeCell ref="B3:G3"/>
    <mergeCell ref="B8:G8"/>
    <mergeCell ref="B10:G10"/>
    <mergeCell ref="B16:C16"/>
    <mergeCell ref="B18:C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cp:lastPrinted>2023-04-03T12:24:29Z</cp:lastPrinted>
  <dcterms:created xsi:type="dcterms:W3CDTF">2023-04-03T12:07:32Z</dcterms:created>
  <dcterms:modified xsi:type="dcterms:W3CDTF">2023-04-03T12:24:43Z</dcterms:modified>
  <cp:category/>
  <cp:version/>
  <cp:contentType/>
  <cp:contentStatus/>
</cp:coreProperties>
</file>